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https://beepartner-my.sharepoint.com/personal/matera_beepartner_cz/Documents/Zakázky 2022/88_Odry_zateplení/ZD/04_soupisy_stavebnich_praci_dodavek_a_služeb/"/>
    </mc:Choice>
  </mc:AlternateContent>
  <xr:revisionPtr revIDLastSave="0" documentId="8_{005B3B26-5761-45E2-A010-5C723C301C0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1 - Zateplení BD" sheetId="2" r:id="rId2"/>
    <sheet name="2 - Ústřední vytápění" sheetId="3" r:id="rId3"/>
    <sheet name="Pokyny pro vyplnění" sheetId="4" r:id="rId4"/>
  </sheets>
  <definedNames>
    <definedName name="_xlnm._FilterDatabase" localSheetId="1" hidden="1">'1 - Zateplení BD'!$C$104:$K$962</definedName>
    <definedName name="_xlnm._FilterDatabase" localSheetId="2" hidden="1">'2 - Ústřední vytápění'!$C$87:$K$218</definedName>
    <definedName name="_xlnm.Print_Titles" localSheetId="1">'1 - Zateplení BD'!$104:$104</definedName>
    <definedName name="_xlnm.Print_Titles" localSheetId="2">'2 - Ústřední vytápění'!$87:$87</definedName>
    <definedName name="_xlnm.Print_Titles" localSheetId="0">'Rekapitulace stavby'!$52:$52</definedName>
    <definedName name="_xlnm.Print_Area" localSheetId="1">'1 - Zateplení BD'!$C$4:$J$39,'1 - Zateplení BD'!$C$45:$J$86,'1 - Zateplení BD'!$C$92:$K$962</definedName>
    <definedName name="_xlnm.Print_Area" localSheetId="2">'2 - Ústřední vytápění'!$C$4:$J$39,'2 - Ústřední vytápění'!$C$45:$J$69,'2 - Ústřední vytápění'!$C$75:$K$218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215" i="3"/>
  <c r="BH215" i="3"/>
  <c r="BG215" i="3"/>
  <c r="BE215" i="3"/>
  <c r="T215" i="3"/>
  <c r="R215" i="3"/>
  <c r="P215" i="3"/>
  <c r="BI211" i="3"/>
  <c r="BH211" i="3"/>
  <c r="BG211" i="3"/>
  <c r="BE211" i="3"/>
  <c r="T211" i="3"/>
  <c r="R211" i="3"/>
  <c r="P211" i="3"/>
  <c r="BI207" i="3"/>
  <c r="BH207" i="3"/>
  <c r="BG207" i="3"/>
  <c r="BE207" i="3"/>
  <c r="T207" i="3"/>
  <c r="T206" i="3"/>
  <c r="R207" i="3"/>
  <c r="R206" i="3" s="1"/>
  <c r="P207" i="3"/>
  <c r="P206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R200" i="3"/>
  <c r="P200" i="3"/>
  <c r="BI197" i="3"/>
  <c r="BH197" i="3"/>
  <c r="BG197" i="3"/>
  <c r="BE197" i="3"/>
  <c r="T197" i="3"/>
  <c r="R197" i="3"/>
  <c r="P197" i="3"/>
  <c r="BI193" i="3"/>
  <c r="BH193" i="3"/>
  <c r="BG193" i="3"/>
  <c r="BE193" i="3"/>
  <c r="T193" i="3"/>
  <c r="R193" i="3"/>
  <c r="P193" i="3"/>
  <c r="BI190" i="3"/>
  <c r="BH190" i="3"/>
  <c r="BG190" i="3"/>
  <c r="BE190" i="3"/>
  <c r="T190" i="3"/>
  <c r="R190" i="3"/>
  <c r="P190" i="3"/>
  <c r="BI186" i="3"/>
  <c r="BH186" i="3"/>
  <c r="BG186" i="3"/>
  <c r="BE186" i="3"/>
  <c r="T186" i="3"/>
  <c r="R186" i="3"/>
  <c r="P186" i="3"/>
  <c r="BI182" i="3"/>
  <c r="BH182" i="3"/>
  <c r="BG182" i="3"/>
  <c r="BE182" i="3"/>
  <c r="T182" i="3"/>
  <c r="R182" i="3"/>
  <c r="P182" i="3"/>
  <c r="BI179" i="3"/>
  <c r="BH179" i="3"/>
  <c r="BG179" i="3"/>
  <c r="BE179" i="3"/>
  <c r="T179" i="3"/>
  <c r="R179" i="3"/>
  <c r="P179" i="3"/>
  <c r="BI176" i="3"/>
  <c r="BH176" i="3"/>
  <c r="BG176" i="3"/>
  <c r="BE176" i="3"/>
  <c r="T176" i="3"/>
  <c r="R176" i="3"/>
  <c r="P176" i="3"/>
  <c r="BI173" i="3"/>
  <c r="BH173" i="3"/>
  <c r="BG173" i="3"/>
  <c r="BE173" i="3"/>
  <c r="T173" i="3"/>
  <c r="R173" i="3"/>
  <c r="P173" i="3"/>
  <c r="BI170" i="3"/>
  <c r="BH170" i="3"/>
  <c r="BG170" i="3"/>
  <c r="BE170" i="3"/>
  <c r="T170" i="3"/>
  <c r="R170" i="3"/>
  <c r="P170" i="3"/>
  <c r="BI167" i="3"/>
  <c r="BH167" i="3"/>
  <c r="BG167" i="3"/>
  <c r="BE167" i="3"/>
  <c r="T167" i="3"/>
  <c r="R167" i="3"/>
  <c r="P167" i="3"/>
  <c r="BI163" i="3"/>
  <c r="BH163" i="3"/>
  <c r="BG163" i="3"/>
  <c r="BE163" i="3"/>
  <c r="T163" i="3"/>
  <c r="R163" i="3"/>
  <c r="P163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47" i="3"/>
  <c r="BH147" i="3"/>
  <c r="BG147" i="3"/>
  <c r="BE147" i="3"/>
  <c r="T147" i="3"/>
  <c r="R147" i="3"/>
  <c r="P147" i="3"/>
  <c r="BI144" i="3"/>
  <c r="BH144" i="3"/>
  <c r="BG144" i="3"/>
  <c r="BE144" i="3"/>
  <c r="T144" i="3"/>
  <c r="R144" i="3"/>
  <c r="P144" i="3"/>
  <c r="BI141" i="3"/>
  <c r="BH141" i="3"/>
  <c r="BG141" i="3"/>
  <c r="BE141" i="3"/>
  <c r="T141" i="3"/>
  <c r="R141" i="3"/>
  <c r="P141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7" i="3"/>
  <c r="BH127" i="3"/>
  <c r="BG127" i="3"/>
  <c r="BE127" i="3"/>
  <c r="T127" i="3"/>
  <c r="R127" i="3"/>
  <c r="P127" i="3"/>
  <c r="BI124" i="3"/>
  <c r="BH124" i="3"/>
  <c r="BG124" i="3"/>
  <c r="BE124" i="3"/>
  <c r="T124" i="3"/>
  <c r="R124" i="3"/>
  <c r="P124" i="3"/>
  <c r="BI122" i="3"/>
  <c r="BH122" i="3"/>
  <c r="BG122" i="3"/>
  <c r="BE122" i="3"/>
  <c r="T122" i="3"/>
  <c r="R122" i="3"/>
  <c r="P122" i="3"/>
  <c r="BI120" i="3"/>
  <c r="BH120" i="3"/>
  <c r="BG120" i="3"/>
  <c r="BE120" i="3"/>
  <c r="T120" i="3"/>
  <c r="R120" i="3"/>
  <c r="P120" i="3"/>
  <c r="BI117" i="3"/>
  <c r="BH117" i="3"/>
  <c r="BG117" i="3"/>
  <c r="BE117" i="3"/>
  <c r="T117" i="3"/>
  <c r="R117" i="3"/>
  <c r="P117" i="3"/>
  <c r="BI115" i="3"/>
  <c r="BH115" i="3"/>
  <c r="BG115" i="3"/>
  <c r="BE115" i="3"/>
  <c r="T115" i="3"/>
  <c r="R115" i="3"/>
  <c r="P115" i="3"/>
  <c r="BI112" i="3"/>
  <c r="BH112" i="3"/>
  <c r="BG112" i="3"/>
  <c r="BE112" i="3"/>
  <c r="T112" i="3"/>
  <c r="R112" i="3"/>
  <c r="P112" i="3"/>
  <c r="BI109" i="3"/>
  <c r="BH109" i="3"/>
  <c r="BG109" i="3"/>
  <c r="BE109" i="3"/>
  <c r="T109" i="3"/>
  <c r="R109" i="3"/>
  <c r="P109" i="3"/>
  <c r="BI106" i="3"/>
  <c r="BH106" i="3"/>
  <c r="BG106" i="3"/>
  <c r="BE106" i="3"/>
  <c r="T106" i="3"/>
  <c r="R106" i="3"/>
  <c r="P106" i="3"/>
  <c r="BI102" i="3"/>
  <c r="BH102" i="3"/>
  <c r="BG102" i="3"/>
  <c r="BE102" i="3"/>
  <c r="T102" i="3"/>
  <c r="R102" i="3"/>
  <c r="P102" i="3"/>
  <c r="BI98" i="3"/>
  <c r="BH98" i="3"/>
  <c r="BG98" i="3"/>
  <c r="BE98" i="3"/>
  <c r="T98" i="3"/>
  <c r="R98" i="3"/>
  <c r="P98" i="3"/>
  <c r="BI94" i="3"/>
  <c r="BH94" i="3"/>
  <c r="BG94" i="3"/>
  <c r="BE94" i="3"/>
  <c r="T94" i="3"/>
  <c r="R94" i="3"/>
  <c r="P94" i="3"/>
  <c r="BI91" i="3"/>
  <c r="BH91" i="3"/>
  <c r="BG91" i="3"/>
  <c r="BE91" i="3"/>
  <c r="T91" i="3"/>
  <c r="R91" i="3"/>
  <c r="P91" i="3"/>
  <c r="J85" i="3"/>
  <c r="J84" i="3"/>
  <c r="F84" i="3"/>
  <c r="F82" i="3"/>
  <c r="E80" i="3"/>
  <c r="J55" i="3"/>
  <c r="J54" i="3"/>
  <c r="F54" i="3"/>
  <c r="F52" i="3"/>
  <c r="E50" i="3"/>
  <c r="J18" i="3"/>
  <c r="E18" i="3"/>
  <c r="F85" i="3" s="1"/>
  <c r="J17" i="3"/>
  <c r="J12" i="3"/>
  <c r="J82" i="3"/>
  <c r="E7" i="3"/>
  <c r="E48" i="3"/>
  <c r="J37" i="2"/>
  <c r="J36" i="2"/>
  <c r="AY55" i="1" s="1"/>
  <c r="J35" i="2"/>
  <c r="AX55" i="1"/>
  <c r="BI961" i="2"/>
  <c r="BH961" i="2"/>
  <c r="BG961" i="2"/>
  <c r="BE961" i="2"/>
  <c r="T961" i="2"/>
  <c r="R961" i="2"/>
  <c r="P961" i="2"/>
  <c r="BI959" i="2"/>
  <c r="BH959" i="2"/>
  <c r="BG959" i="2"/>
  <c r="BE959" i="2"/>
  <c r="T959" i="2"/>
  <c r="R959" i="2"/>
  <c r="P959" i="2"/>
  <c r="BI957" i="2"/>
  <c r="BH957" i="2"/>
  <c r="BG957" i="2"/>
  <c r="BE957" i="2"/>
  <c r="T957" i="2"/>
  <c r="R957" i="2"/>
  <c r="P957" i="2"/>
  <c r="BI955" i="2"/>
  <c r="BH955" i="2"/>
  <c r="BG955" i="2"/>
  <c r="BE955" i="2"/>
  <c r="T955" i="2"/>
  <c r="R955" i="2"/>
  <c r="P955" i="2"/>
  <c r="BI951" i="2"/>
  <c r="BH951" i="2"/>
  <c r="BG951" i="2"/>
  <c r="BE951" i="2"/>
  <c r="T951" i="2"/>
  <c r="R951" i="2"/>
  <c r="P951" i="2"/>
  <c r="BI946" i="2"/>
  <c r="BH946" i="2"/>
  <c r="BG946" i="2"/>
  <c r="BE946" i="2"/>
  <c r="T946" i="2"/>
  <c r="R946" i="2"/>
  <c r="P946" i="2"/>
  <c r="BI942" i="2"/>
  <c r="BH942" i="2"/>
  <c r="BG942" i="2"/>
  <c r="BE942" i="2"/>
  <c r="T942" i="2"/>
  <c r="R942" i="2"/>
  <c r="P942" i="2"/>
  <c r="BI939" i="2"/>
  <c r="BH939" i="2"/>
  <c r="BG939" i="2"/>
  <c r="BE939" i="2"/>
  <c r="T939" i="2"/>
  <c r="R939" i="2"/>
  <c r="P939" i="2"/>
  <c r="BI936" i="2"/>
  <c r="BH936" i="2"/>
  <c r="BG936" i="2"/>
  <c r="BE936" i="2"/>
  <c r="T936" i="2"/>
  <c r="R936" i="2"/>
  <c r="P936" i="2"/>
  <c r="BI933" i="2"/>
  <c r="BH933" i="2"/>
  <c r="BG933" i="2"/>
  <c r="BE933" i="2"/>
  <c r="T933" i="2"/>
  <c r="R933" i="2"/>
  <c r="P933" i="2"/>
  <c r="BI928" i="2"/>
  <c r="BH928" i="2"/>
  <c r="BG928" i="2"/>
  <c r="BE928" i="2"/>
  <c r="T928" i="2"/>
  <c r="R928" i="2"/>
  <c r="P928" i="2"/>
  <c r="BI924" i="2"/>
  <c r="BH924" i="2"/>
  <c r="BG924" i="2"/>
  <c r="BE924" i="2"/>
  <c r="T924" i="2"/>
  <c r="R924" i="2"/>
  <c r="P924" i="2"/>
  <c r="BI919" i="2"/>
  <c r="BH919" i="2"/>
  <c r="BG919" i="2"/>
  <c r="BE919" i="2"/>
  <c r="T919" i="2"/>
  <c r="R919" i="2"/>
  <c r="P919" i="2"/>
  <c r="BI916" i="2"/>
  <c r="BH916" i="2"/>
  <c r="BG916" i="2"/>
  <c r="BE916" i="2"/>
  <c r="T916" i="2"/>
  <c r="R916" i="2"/>
  <c r="P916" i="2"/>
  <c r="BI914" i="2"/>
  <c r="BH914" i="2"/>
  <c r="BG914" i="2"/>
  <c r="BE914" i="2"/>
  <c r="T914" i="2"/>
  <c r="R914" i="2"/>
  <c r="P914" i="2"/>
  <c r="BI912" i="2"/>
  <c r="BH912" i="2"/>
  <c r="BG912" i="2"/>
  <c r="BE912" i="2"/>
  <c r="T912" i="2"/>
  <c r="R912" i="2"/>
  <c r="P912" i="2"/>
  <c r="BI910" i="2"/>
  <c r="BH910" i="2"/>
  <c r="BG910" i="2"/>
  <c r="BE910" i="2"/>
  <c r="T910" i="2"/>
  <c r="R910" i="2"/>
  <c r="P910" i="2"/>
  <c r="BI907" i="2"/>
  <c r="BH907" i="2"/>
  <c r="BG907" i="2"/>
  <c r="BE907" i="2"/>
  <c r="T907" i="2"/>
  <c r="R907" i="2"/>
  <c r="P907" i="2"/>
  <c r="BI904" i="2"/>
  <c r="BH904" i="2"/>
  <c r="BG904" i="2"/>
  <c r="BE904" i="2"/>
  <c r="T904" i="2"/>
  <c r="R904" i="2"/>
  <c r="P904" i="2"/>
  <c r="BI900" i="2"/>
  <c r="BH900" i="2"/>
  <c r="BG900" i="2"/>
  <c r="BE900" i="2"/>
  <c r="T900" i="2"/>
  <c r="R900" i="2"/>
  <c r="P900" i="2"/>
  <c r="BI897" i="2"/>
  <c r="BH897" i="2"/>
  <c r="BG897" i="2"/>
  <c r="BE897" i="2"/>
  <c r="T897" i="2"/>
  <c r="R897" i="2"/>
  <c r="P897" i="2"/>
  <c r="BI894" i="2"/>
  <c r="BH894" i="2"/>
  <c r="BG894" i="2"/>
  <c r="BE894" i="2"/>
  <c r="T894" i="2"/>
  <c r="R894" i="2"/>
  <c r="P894" i="2"/>
  <c r="BI890" i="2"/>
  <c r="BH890" i="2"/>
  <c r="BG890" i="2"/>
  <c r="BE890" i="2"/>
  <c r="T890" i="2"/>
  <c r="R890" i="2"/>
  <c r="P890" i="2"/>
  <c r="BI887" i="2"/>
  <c r="BH887" i="2"/>
  <c r="BG887" i="2"/>
  <c r="BE887" i="2"/>
  <c r="T887" i="2"/>
  <c r="R887" i="2"/>
  <c r="P887" i="2"/>
  <c r="BI883" i="2"/>
  <c r="BH883" i="2"/>
  <c r="BG883" i="2"/>
  <c r="BE883" i="2"/>
  <c r="T883" i="2"/>
  <c r="R883" i="2"/>
  <c r="P883" i="2"/>
  <c r="BI879" i="2"/>
  <c r="BH879" i="2"/>
  <c r="BG879" i="2"/>
  <c r="BE879" i="2"/>
  <c r="T879" i="2"/>
  <c r="R879" i="2"/>
  <c r="P879" i="2"/>
  <c r="BI875" i="2"/>
  <c r="BH875" i="2"/>
  <c r="BG875" i="2"/>
  <c r="BE875" i="2"/>
  <c r="T875" i="2"/>
  <c r="R875" i="2"/>
  <c r="P875" i="2"/>
  <c r="BI872" i="2"/>
  <c r="BH872" i="2"/>
  <c r="BG872" i="2"/>
  <c r="BE872" i="2"/>
  <c r="T872" i="2"/>
  <c r="R872" i="2"/>
  <c r="P872" i="2"/>
  <c r="BI868" i="2"/>
  <c r="BH868" i="2"/>
  <c r="BG868" i="2"/>
  <c r="BE868" i="2"/>
  <c r="T868" i="2"/>
  <c r="R868" i="2"/>
  <c r="P868" i="2"/>
  <c r="BI864" i="2"/>
  <c r="BH864" i="2"/>
  <c r="BG864" i="2"/>
  <c r="BE864" i="2"/>
  <c r="T864" i="2"/>
  <c r="R864" i="2"/>
  <c r="P864" i="2"/>
  <c r="BI860" i="2"/>
  <c r="BH860" i="2"/>
  <c r="BG860" i="2"/>
  <c r="BE860" i="2"/>
  <c r="T860" i="2"/>
  <c r="R860" i="2"/>
  <c r="P860" i="2"/>
  <c r="BI851" i="2"/>
  <c r="BH851" i="2"/>
  <c r="BG851" i="2"/>
  <c r="BE851" i="2"/>
  <c r="T851" i="2"/>
  <c r="R851" i="2"/>
  <c r="P851" i="2"/>
  <c r="BI848" i="2"/>
  <c r="BH848" i="2"/>
  <c r="BG848" i="2"/>
  <c r="BE848" i="2"/>
  <c r="T848" i="2"/>
  <c r="R848" i="2"/>
  <c r="P848" i="2"/>
  <c r="BI844" i="2"/>
  <c r="BH844" i="2"/>
  <c r="BG844" i="2"/>
  <c r="BE844" i="2"/>
  <c r="T844" i="2"/>
  <c r="R844" i="2"/>
  <c r="P844" i="2"/>
  <c r="BI840" i="2"/>
  <c r="BH840" i="2"/>
  <c r="BG840" i="2"/>
  <c r="BE840" i="2"/>
  <c r="T840" i="2"/>
  <c r="R840" i="2"/>
  <c r="P840" i="2"/>
  <c r="BI836" i="2"/>
  <c r="BH836" i="2"/>
  <c r="BG836" i="2"/>
  <c r="BE836" i="2"/>
  <c r="T836" i="2"/>
  <c r="R836" i="2"/>
  <c r="P836" i="2"/>
  <c r="BI832" i="2"/>
  <c r="BH832" i="2"/>
  <c r="BG832" i="2"/>
  <c r="BE832" i="2"/>
  <c r="T832" i="2"/>
  <c r="R832" i="2"/>
  <c r="P832" i="2"/>
  <c r="BI830" i="2"/>
  <c r="BH830" i="2"/>
  <c r="BG830" i="2"/>
  <c r="BE830" i="2"/>
  <c r="T830" i="2"/>
  <c r="R830" i="2"/>
  <c r="P830" i="2"/>
  <c r="BI828" i="2"/>
  <c r="BH828" i="2"/>
  <c r="BG828" i="2"/>
  <c r="BE828" i="2"/>
  <c r="T828" i="2"/>
  <c r="R828" i="2"/>
  <c r="P828" i="2"/>
  <c r="BI823" i="2"/>
  <c r="BH823" i="2"/>
  <c r="BG823" i="2"/>
  <c r="BE823" i="2"/>
  <c r="T823" i="2"/>
  <c r="R823" i="2"/>
  <c r="P823" i="2"/>
  <c r="BI819" i="2"/>
  <c r="BH819" i="2"/>
  <c r="BG819" i="2"/>
  <c r="BE819" i="2"/>
  <c r="T819" i="2"/>
  <c r="R819" i="2"/>
  <c r="P819" i="2"/>
  <c r="BI815" i="2"/>
  <c r="BH815" i="2"/>
  <c r="BG815" i="2"/>
  <c r="BE815" i="2"/>
  <c r="T815" i="2"/>
  <c r="R815" i="2"/>
  <c r="P815" i="2"/>
  <c r="BI811" i="2"/>
  <c r="BH811" i="2"/>
  <c r="BG811" i="2"/>
  <c r="BE811" i="2"/>
  <c r="T811" i="2"/>
  <c r="R811" i="2"/>
  <c r="P811" i="2"/>
  <c r="BI807" i="2"/>
  <c r="BH807" i="2"/>
  <c r="BG807" i="2"/>
  <c r="BE807" i="2"/>
  <c r="T807" i="2"/>
  <c r="R807" i="2"/>
  <c r="P807" i="2"/>
  <c r="BI804" i="2"/>
  <c r="BH804" i="2"/>
  <c r="BG804" i="2"/>
  <c r="BE804" i="2"/>
  <c r="T804" i="2"/>
  <c r="R804" i="2"/>
  <c r="P804" i="2"/>
  <c r="BI795" i="2"/>
  <c r="BH795" i="2"/>
  <c r="BG795" i="2"/>
  <c r="BE795" i="2"/>
  <c r="T795" i="2"/>
  <c r="R795" i="2"/>
  <c r="P795" i="2"/>
  <c r="BI792" i="2"/>
  <c r="BH792" i="2"/>
  <c r="BG792" i="2"/>
  <c r="BE792" i="2"/>
  <c r="T792" i="2"/>
  <c r="R792" i="2"/>
  <c r="P792" i="2"/>
  <c r="BI788" i="2"/>
  <c r="BH788" i="2"/>
  <c r="BG788" i="2"/>
  <c r="BE788" i="2"/>
  <c r="T788" i="2"/>
  <c r="R788" i="2"/>
  <c r="P788" i="2"/>
  <c r="BI784" i="2"/>
  <c r="BH784" i="2"/>
  <c r="BG784" i="2"/>
  <c r="BE784" i="2"/>
  <c r="T784" i="2"/>
  <c r="R784" i="2"/>
  <c r="P784" i="2"/>
  <c r="BI780" i="2"/>
  <c r="BH780" i="2"/>
  <c r="BG780" i="2"/>
  <c r="BE780" i="2"/>
  <c r="T780" i="2"/>
  <c r="R780" i="2"/>
  <c r="P780" i="2"/>
  <c r="BI776" i="2"/>
  <c r="BH776" i="2"/>
  <c r="BG776" i="2"/>
  <c r="BE776" i="2"/>
  <c r="T776" i="2"/>
  <c r="R776" i="2"/>
  <c r="P776" i="2"/>
  <c r="BI772" i="2"/>
  <c r="BH772" i="2"/>
  <c r="BG772" i="2"/>
  <c r="BE772" i="2"/>
  <c r="T772" i="2"/>
  <c r="R772" i="2"/>
  <c r="P772" i="2"/>
  <c r="BI767" i="2"/>
  <c r="BH767" i="2"/>
  <c r="BG767" i="2"/>
  <c r="BE767" i="2"/>
  <c r="T767" i="2"/>
  <c r="R767" i="2"/>
  <c r="P767" i="2"/>
  <c r="BI764" i="2"/>
  <c r="BH764" i="2"/>
  <c r="BG764" i="2"/>
  <c r="BE764" i="2"/>
  <c r="T764" i="2"/>
  <c r="R764" i="2"/>
  <c r="P764" i="2"/>
  <c r="BI758" i="2"/>
  <c r="BH758" i="2"/>
  <c r="BG758" i="2"/>
  <c r="BE758" i="2"/>
  <c r="T758" i="2"/>
  <c r="R758" i="2"/>
  <c r="P758" i="2"/>
  <c r="BI754" i="2"/>
  <c r="BH754" i="2"/>
  <c r="BG754" i="2"/>
  <c r="BE754" i="2"/>
  <c r="T754" i="2"/>
  <c r="R754" i="2"/>
  <c r="P754" i="2"/>
  <c r="BI751" i="2"/>
  <c r="BH751" i="2"/>
  <c r="BG751" i="2"/>
  <c r="BE751" i="2"/>
  <c r="T751" i="2"/>
  <c r="R751" i="2"/>
  <c r="P751" i="2"/>
  <c r="BI747" i="2"/>
  <c r="BH747" i="2"/>
  <c r="BG747" i="2"/>
  <c r="BE747" i="2"/>
  <c r="T747" i="2"/>
  <c r="R747" i="2"/>
  <c r="P747" i="2"/>
  <c r="BI744" i="2"/>
  <c r="BH744" i="2"/>
  <c r="BG744" i="2"/>
  <c r="BE744" i="2"/>
  <c r="T744" i="2"/>
  <c r="R744" i="2"/>
  <c r="P744" i="2"/>
  <c r="BI740" i="2"/>
  <c r="BH740" i="2"/>
  <c r="BG740" i="2"/>
  <c r="BE740" i="2"/>
  <c r="T740" i="2"/>
  <c r="R740" i="2"/>
  <c r="P740" i="2"/>
  <c r="BI737" i="2"/>
  <c r="BH737" i="2"/>
  <c r="BG737" i="2"/>
  <c r="BE737" i="2"/>
  <c r="T737" i="2"/>
  <c r="R737" i="2"/>
  <c r="P737" i="2"/>
  <c r="BI734" i="2"/>
  <c r="BH734" i="2"/>
  <c r="BG734" i="2"/>
  <c r="BE734" i="2"/>
  <c r="T734" i="2"/>
  <c r="R734" i="2"/>
  <c r="P734" i="2"/>
  <c r="BI730" i="2"/>
  <c r="BH730" i="2"/>
  <c r="BG730" i="2"/>
  <c r="BE730" i="2"/>
  <c r="T730" i="2"/>
  <c r="R730" i="2"/>
  <c r="P730" i="2"/>
  <c r="BI726" i="2"/>
  <c r="BH726" i="2"/>
  <c r="BG726" i="2"/>
  <c r="BE726" i="2"/>
  <c r="T726" i="2"/>
  <c r="R726" i="2"/>
  <c r="P726" i="2"/>
  <c r="BI723" i="2"/>
  <c r="BH723" i="2"/>
  <c r="BG723" i="2"/>
  <c r="BE723" i="2"/>
  <c r="T723" i="2"/>
  <c r="R723" i="2"/>
  <c r="P723" i="2"/>
  <c r="BI719" i="2"/>
  <c r="BH719" i="2"/>
  <c r="BG719" i="2"/>
  <c r="BE719" i="2"/>
  <c r="T719" i="2"/>
  <c r="R719" i="2"/>
  <c r="P719" i="2"/>
  <c r="BI717" i="2"/>
  <c r="BH717" i="2"/>
  <c r="BG717" i="2"/>
  <c r="BE717" i="2"/>
  <c r="T717" i="2"/>
  <c r="R717" i="2"/>
  <c r="P717" i="2"/>
  <c r="BI714" i="2"/>
  <c r="BH714" i="2"/>
  <c r="BG714" i="2"/>
  <c r="BE714" i="2"/>
  <c r="T714" i="2"/>
  <c r="R714" i="2"/>
  <c r="P714" i="2"/>
  <c r="BI710" i="2"/>
  <c r="BH710" i="2"/>
  <c r="BG710" i="2"/>
  <c r="BE710" i="2"/>
  <c r="T710" i="2"/>
  <c r="R710" i="2"/>
  <c r="P710" i="2"/>
  <c r="BI707" i="2"/>
  <c r="BH707" i="2"/>
  <c r="BG707" i="2"/>
  <c r="BE707" i="2"/>
  <c r="T707" i="2"/>
  <c r="R707" i="2"/>
  <c r="P707" i="2"/>
  <c r="BI704" i="2"/>
  <c r="BH704" i="2"/>
  <c r="BG704" i="2"/>
  <c r="BE704" i="2"/>
  <c r="T704" i="2"/>
  <c r="R704" i="2"/>
  <c r="P704" i="2"/>
  <c r="BI702" i="2"/>
  <c r="BH702" i="2"/>
  <c r="BG702" i="2"/>
  <c r="BE702" i="2"/>
  <c r="T702" i="2"/>
  <c r="R702" i="2"/>
  <c r="P702" i="2"/>
  <c r="BI700" i="2"/>
  <c r="BH700" i="2"/>
  <c r="BG700" i="2"/>
  <c r="BE700" i="2"/>
  <c r="T700" i="2"/>
  <c r="R700" i="2"/>
  <c r="P700" i="2"/>
  <c r="BI697" i="2"/>
  <c r="BH697" i="2"/>
  <c r="BG697" i="2"/>
  <c r="BE697" i="2"/>
  <c r="T697" i="2"/>
  <c r="R697" i="2"/>
  <c r="P697" i="2"/>
  <c r="BI695" i="2"/>
  <c r="BH695" i="2"/>
  <c r="BG695" i="2"/>
  <c r="BE695" i="2"/>
  <c r="T695" i="2"/>
  <c r="R695" i="2"/>
  <c r="P695" i="2"/>
  <c r="BI692" i="2"/>
  <c r="BH692" i="2"/>
  <c r="BG692" i="2"/>
  <c r="BE692" i="2"/>
  <c r="T692" i="2"/>
  <c r="R692" i="2"/>
  <c r="P692" i="2"/>
  <c r="BI690" i="2"/>
  <c r="BH690" i="2"/>
  <c r="BG690" i="2"/>
  <c r="BE690" i="2"/>
  <c r="T690" i="2"/>
  <c r="R690" i="2"/>
  <c r="P690" i="2"/>
  <c r="BI688" i="2"/>
  <c r="BH688" i="2"/>
  <c r="BG688" i="2"/>
  <c r="BE688" i="2"/>
  <c r="T688" i="2"/>
  <c r="R688" i="2"/>
  <c r="P688" i="2"/>
  <c r="BI686" i="2"/>
  <c r="BH686" i="2"/>
  <c r="BG686" i="2"/>
  <c r="BE686" i="2"/>
  <c r="T686" i="2"/>
  <c r="R686" i="2"/>
  <c r="P686" i="2"/>
  <c r="BI684" i="2"/>
  <c r="BH684" i="2"/>
  <c r="BG684" i="2"/>
  <c r="BE684" i="2"/>
  <c r="T684" i="2"/>
  <c r="R684" i="2"/>
  <c r="P684" i="2"/>
  <c r="BI682" i="2"/>
  <c r="BH682" i="2"/>
  <c r="BG682" i="2"/>
  <c r="BE682" i="2"/>
  <c r="T682" i="2"/>
  <c r="R682" i="2"/>
  <c r="P682" i="2"/>
  <c r="BI680" i="2"/>
  <c r="BH680" i="2"/>
  <c r="BG680" i="2"/>
  <c r="BE680" i="2"/>
  <c r="T680" i="2"/>
  <c r="R680" i="2"/>
  <c r="P680" i="2"/>
  <c r="BI677" i="2"/>
  <c r="BH677" i="2"/>
  <c r="BG677" i="2"/>
  <c r="BE677" i="2"/>
  <c r="T677" i="2"/>
  <c r="R677" i="2"/>
  <c r="P677" i="2"/>
  <c r="BI674" i="2"/>
  <c r="BH674" i="2"/>
  <c r="BG674" i="2"/>
  <c r="BE674" i="2"/>
  <c r="T674" i="2"/>
  <c r="R674" i="2"/>
  <c r="P674" i="2"/>
  <c r="BI672" i="2"/>
  <c r="BH672" i="2"/>
  <c r="BG672" i="2"/>
  <c r="BE672" i="2"/>
  <c r="T672" i="2"/>
  <c r="R672" i="2"/>
  <c r="P672" i="2"/>
  <c r="BI670" i="2"/>
  <c r="BH670" i="2"/>
  <c r="BG670" i="2"/>
  <c r="BE670" i="2"/>
  <c r="T670" i="2"/>
  <c r="R670" i="2"/>
  <c r="P670" i="2"/>
  <c r="BI667" i="2"/>
  <c r="BH667" i="2"/>
  <c r="BG667" i="2"/>
  <c r="BE667" i="2"/>
  <c r="T667" i="2"/>
  <c r="R667" i="2"/>
  <c r="P667" i="2"/>
  <c r="BI664" i="2"/>
  <c r="BH664" i="2"/>
  <c r="BG664" i="2"/>
  <c r="BE664" i="2"/>
  <c r="T664" i="2"/>
  <c r="R664" i="2"/>
  <c r="P664" i="2"/>
  <c r="BI661" i="2"/>
  <c r="BH661" i="2"/>
  <c r="BG661" i="2"/>
  <c r="BE661" i="2"/>
  <c r="T661" i="2"/>
  <c r="R661" i="2"/>
  <c r="P661" i="2"/>
  <c r="BI657" i="2"/>
  <c r="BH657" i="2"/>
  <c r="BG657" i="2"/>
  <c r="BE657" i="2"/>
  <c r="T657" i="2"/>
  <c r="R657" i="2"/>
  <c r="P657" i="2"/>
  <c r="BI654" i="2"/>
  <c r="BH654" i="2"/>
  <c r="BG654" i="2"/>
  <c r="BE654" i="2"/>
  <c r="T654" i="2"/>
  <c r="R654" i="2"/>
  <c r="P654" i="2"/>
  <c r="BI650" i="2"/>
  <c r="BH650" i="2"/>
  <c r="BG650" i="2"/>
  <c r="BE650" i="2"/>
  <c r="T650" i="2"/>
  <c r="R650" i="2"/>
  <c r="P650" i="2"/>
  <c r="BI647" i="2"/>
  <c r="BH647" i="2"/>
  <c r="BG647" i="2"/>
  <c r="BE647" i="2"/>
  <c r="T647" i="2"/>
  <c r="R647" i="2"/>
  <c r="P647" i="2"/>
  <c r="BI638" i="2"/>
  <c r="BH638" i="2"/>
  <c r="BG638" i="2"/>
  <c r="BE638" i="2"/>
  <c r="T638" i="2"/>
  <c r="R638" i="2"/>
  <c r="P638" i="2"/>
  <c r="BI629" i="2"/>
  <c r="BH629" i="2"/>
  <c r="BG629" i="2"/>
  <c r="BE629" i="2"/>
  <c r="T629" i="2"/>
  <c r="R629" i="2"/>
  <c r="P629" i="2"/>
  <c r="BI626" i="2"/>
  <c r="BH626" i="2"/>
  <c r="BG626" i="2"/>
  <c r="BE626" i="2"/>
  <c r="T626" i="2"/>
  <c r="R626" i="2"/>
  <c r="P626" i="2"/>
  <c r="BI617" i="2"/>
  <c r="BH617" i="2"/>
  <c r="BG617" i="2"/>
  <c r="BE617" i="2"/>
  <c r="T617" i="2"/>
  <c r="R617" i="2"/>
  <c r="P617" i="2"/>
  <c r="BI609" i="2"/>
  <c r="BH609" i="2"/>
  <c r="BG609" i="2"/>
  <c r="BE609" i="2"/>
  <c r="T609" i="2"/>
  <c r="R609" i="2"/>
  <c r="P609" i="2"/>
  <c r="BI605" i="2"/>
  <c r="BH605" i="2"/>
  <c r="BG605" i="2"/>
  <c r="BE605" i="2"/>
  <c r="T605" i="2"/>
  <c r="R605" i="2"/>
  <c r="P605" i="2"/>
  <c r="BI601" i="2"/>
  <c r="BH601" i="2"/>
  <c r="BG601" i="2"/>
  <c r="BE601" i="2"/>
  <c r="T601" i="2"/>
  <c r="R601" i="2"/>
  <c r="P601" i="2"/>
  <c r="BI597" i="2"/>
  <c r="BH597" i="2"/>
  <c r="BG597" i="2"/>
  <c r="BE597" i="2"/>
  <c r="T597" i="2"/>
  <c r="R597" i="2"/>
  <c r="P597" i="2"/>
  <c r="BI594" i="2"/>
  <c r="BH594" i="2"/>
  <c r="BG594" i="2"/>
  <c r="BE594" i="2"/>
  <c r="T594" i="2"/>
  <c r="R594" i="2"/>
  <c r="P594" i="2"/>
  <c r="BI591" i="2"/>
  <c r="BH591" i="2"/>
  <c r="BG591" i="2"/>
  <c r="BE591" i="2"/>
  <c r="T591" i="2"/>
  <c r="R591" i="2"/>
  <c r="P591" i="2"/>
  <c r="BI588" i="2"/>
  <c r="BH588" i="2"/>
  <c r="BG588" i="2"/>
  <c r="BE588" i="2"/>
  <c r="T588" i="2"/>
  <c r="R588" i="2"/>
  <c r="P588" i="2"/>
  <c r="BI584" i="2"/>
  <c r="BH584" i="2"/>
  <c r="BG584" i="2"/>
  <c r="BE584" i="2"/>
  <c r="T584" i="2"/>
  <c r="R584" i="2"/>
  <c r="P584" i="2"/>
  <c r="BI581" i="2"/>
  <c r="BH581" i="2"/>
  <c r="BG581" i="2"/>
  <c r="BE581" i="2"/>
  <c r="T581" i="2"/>
  <c r="R581" i="2"/>
  <c r="P581" i="2"/>
  <c r="BI577" i="2"/>
  <c r="BH577" i="2"/>
  <c r="BG577" i="2"/>
  <c r="BE577" i="2"/>
  <c r="T577" i="2"/>
  <c r="R577" i="2"/>
  <c r="P577" i="2"/>
  <c r="BI574" i="2"/>
  <c r="BH574" i="2"/>
  <c r="BG574" i="2"/>
  <c r="BE574" i="2"/>
  <c r="T574" i="2"/>
  <c r="R574" i="2"/>
  <c r="P574" i="2"/>
  <c r="BI570" i="2"/>
  <c r="BH570" i="2"/>
  <c r="BG570" i="2"/>
  <c r="BE570" i="2"/>
  <c r="T570" i="2"/>
  <c r="R570" i="2"/>
  <c r="P570" i="2"/>
  <c r="BI565" i="2"/>
  <c r="BH565" i="2"/>
  <c r="BG565" i="2"/>
  <c r="BE565" i="2"/>
  <c r="T565" i="2"/>
  <c r="R565" i="2"/>
  <c r="P565" i="2"/>
  <c r="BI560" i="2"/>
  <c r="BH560" i="2"/>
  <c r="BG560" i="2"/>
  <c r="BE560" i="2"/>
  <c r="T560" i="2"/>
  <c r="R560" i="2"/>
  <c r="P560" i="2"/>
  <c r="BI557" i="2"/>
  <c r="BH557" i="2"/>
  <c r="BG557" i="2"/>
  <c r="BE557" i="2"/>
  <c r="T557" i="2"/>
  <c r="R557" i="2"/>
  <c r="P557" i="2"/>
  <c r="BI553" i="2"/>
  <c r="BH553" i="2"/>
  <c r="BG553" i="2"/>
  <c r="BE553" i="2"/>
  <c r="T553" i="2"/>
  <c r="R553" i="2"/>
  <c r="P553" i="2"/>
  <c r="BI549" i="2"/>
  <c r="BH549" i="2"/>
  <c r="BG549" i="2"/>
  <c r="BE549" i="2"/>
  <c r="T549" i="2"/>
  <c r="R549" i="2"/>
  <c r="P549" i="2"/>
  <c r="BI545" i="2"/>
  <c r="BH545" i="2"/>
  <c r="BG545" i="2"/>
  <c r="BE545" i="2"/>
  <c r="T545" i="2"/>
  <c r="R545" i="2"/>
  <c r="P545" i="2"/>
  <c r="BI542" i="2"/>
  <c r="BH542" i="2"/>
  <c r="BG542" i="2"/>
  <c r="BE542" i="2"/>
  <c r="T542" i="2"/>
  <c r="R542" i="2"/>
  <c r="P542" i="2"/>
  <c r="BI539" i="2"/>
  <c r="BH539" i="2"/>
  <c r="BG539" i="2"/>
  <c r="BE539" i="2"/>
  <c r="T539" i="2"/>
  <c r="R539" i="2"/>
  <c r="P539" i="2"/>
  <c r="BI528" i="2"/>
  <c r="BH528" i="2"/>
  <c r="BG528" i="2"/>
  <c r="BE528" i="2"/>
  <c r="T528" i="2"/>
  <c r="R528" i="2"/>
  <c r="P528" i="2"/>
  <c r="BI523" i="2"/>
  <c r="BH523" i="2"/>
  <c r="BG523" i="2"/>
  <c r="BE523" i="2"/>
  <c r="T523" i="2"/>
  <c r="R523" i="2"/>
  <c r="P523" i="2"/>
  <c r="BI517" i="2"/>
  <c r="BH517" i="2"/>
  <c r="BG517" i="2"/>
  <c r="BE517" i="2"/>
  <c r="T517" i="2"/>
  <c r="R517" i="2"/>
  <c r="P517" i="2"/>
  <c r="BI515" i="2"/>
  <c r="BH515" i="2"/>
  <c r="BG515" i="2"/>
  <c r="BE515" i="2"/>
  <c r="T515" i="2"/>
  <c r="R515" i="2"/>
  <c r="P515" i="2"/>
  <c r="BI510" i="2"/>
  <c r="BH510" i="2"/>
  <c r="BG510" i="2"/>
  <c r="BE510" i="2"/>
  <c r="T510" i="2"/>
  <c r="R510" i="2"/>
  <c r="P510" i="2"/>
  <c r="BI506" i="2"/>
  <c r="BH506" i="2"/>
  <c r="BG506" i="2"/>
  <c r="BE506" i="2"/>
  <c r="T506" i="2"/>
  <c r="R506" i="2"/>
  <c r="P506" i="2"/>
  <c r="BI501" i="2"/>
  <c r="BH501" i="2"/>
  <c r="BG501" i="2"/>
  <c r="BE501" i="2"/>
  <c r="T501" i="2"/>
  <c r="R501" i="2"/>
  <c r="P501" i="2"/>
  <c r="BI481" i="2"/>
  <c r="BH481" i="2"/>
  <c r="BG481" i="2"/>
  <c r="BE481" i="2"/>
  <c r="T481" i="2"/>
  <c r="R481" i="2"/>
  <c r="P481" i="2"/>
  <c r="BI468" i="2"/>
  <c r="BH468" i="2"/>
  <c r="BG468" i="2"/>
  <c r="BE468" i="2"/>
  <c r="T468" i="2"/>
  <c r="R468" i="2"/>
  <c r="P468" i="2"/>
  <c r="BI459" i="2"/>
  <c r="BH459" i="2"/>
  <c r="BG459" i="2"/>
  <c r="BE459" i="2"/>
  <c r="T459" i="2"/>
  <c r="R459" i="2"/>
  <c r="P459" i="2"/>
  <c r="BI443" i="2"/>
  <c r="BH443" i="2"/>
  <c r="BG443" i="2"/>
  <c r="BE443" i="2"/>
  <c r="T443" i="2"/>
  <c r="R443" i="2"/>
  <c r="P443" i="2"/>
  <c r="BI435" i="2"/>
  <c r="BH435" i="2"/>
  <c r="BG435" i="2"/>
  <c r="BE435" i="2"/>
  <c r="T435" i="2"/>
  <c r="R435" i="2"/>
  <c r="P435" i="2"/>
  <c r="BI424" i="2"/>
  <c r="BH424" i="2"/>
  <c r="BG424" i="2"/>
  <c r="BE424" i="2"/>
  <c r="T424" i="2"/>
  <c r="R424" i="2"/>
  <c r="P424" i="2"/>
  <c r="BI421" i="2"/>
  <c r="BH421" i="2"/>
  <c r="BG421" i="2"/>
  <c r="BE421" i="2"/>
  <c r="T421" i="2"/>
  <c r="R421" i="2"/>
  <c r="P421" i="2"/>
  <c r="BI417" i="2"/>
  <c r="BH417" i="2"/>
  <c r="BG417" i="2"/>
  <c r="BE417" i="2"/>
  <c r="T417" i="2"/>
  <c r="R417" i="2"/>
  <c r="P417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08" i="2"/>
  <c r="BH408" i="2"/>
  <c r="BG408" i="2"/>
  <c r="BE408" i="2"/>
  <c r="T408" i="2"/>
  <c r="R408" i="2"/>
  <c r="P408" i="2"/>
  <c r="BI404" i="2"/>
  <c r="BH404" i="2"/>
  <c r="BG404" i="2"/>
  <c r="BE404" i="2"/>
  <c r="T404" i="2"/>
  <c r="R404" i="2"/>
  <c r="P404" i="2"/>
  <c r="BI397" i="2"/>
  <c r="BH397" i="2"/>
  <c r="BG397" i="2"/>
  <c r="BE397" i="2"/>
  <c r="T397" i="2"/>
  <c r="R397" i="2"/>
  <c r="P397" i="2"/>
  <c r="BI390" i="2"/>
  <c r="BH390" i="2"/>
  <c r="BG390" i="2"/>
  <c r="BE390" i="2"/>
  <c r="T390" i="2"/>
  <c r="R390" i="2"/>
  <c r="P390" i="2"/>
  <c r="BI387" i="2"/>
  <c r="BH387" i="2"/>
  <c r="BG387" i="2"/>
  <c r="BE387" i="2"/>
  <c r="T387" i="2"/>
  <c r="R387" i="2"/>
  <c r="P387" i="2"/>
  <c r="BI382" i="2"/>
  <c r="BH382" i="2"/>
  <c r="BG382" i="2"/>
  <c r="BE382" i="2"/>
  <c r="T382" i="2"/>
  <c r="R382" i="2"/>
  <c r="P382" i="2"/>
  <c r="BI376" i="2"/>
  <c r="BH376" i="2"/>
  <c r="BG376" i="2"/>
  <c r="BE376" i="2"/>
  <c r="T376" i="2"/>
  <c r="R376" i="2"/>
  <c r="P376" i="2"/>
  <c r="BI370" i="2"/>
  <c r="BH370" i="2"/>
  <c r="BG370" i="2"/>
  <c r="BE370" i="2"/>
  <c r="T370" i="2"/>
  <c r="R370" i="2"/>
  <c r="P370" i="2"/>
  <c r="BI360" i="2"/>
  <c r="BH360" i="2"/>
  <c r="BG360" i="2"/>
  <c r="BE360" i="2"/>
  <c r="T360" i="2"/>
  <c r="R360" i="2"/>
  <c r="P360" i="2"/>
  <c r="BI350" i="2"/>
  <c r="BH350" i="2"/>
  <c r="BG350" i="2"/>
  <c r="BE350" i="2"/>
  <c r="T350" i="2"/>
  <c r="R350" i="2"/>
  <c r="P350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4" i="2"/>
  <c r="BH324" i="2"/>
  <c r="BG324" i="2"/>
  <c r="BE324" i="2"/>
  <c r="T324" i="2"/>
  <c r="R324" i="2"/>
  <c r="P324" i="2"/>
  <c r="BI311" i="2"/>
  <c r="BH311" i="2"/>
  <c r="BG311" i="2"/>
  <c r="BE311" i="2"/>
  <c r="T311" i="2"/>
  <c r="R311" i="2"/>
  <c r="P311" i="2"/>
  <c r="BI298" i="2"/>
  <c r="BH298" i="2"/>
  <c r="BG298" i="2"/>
  <c r="BE298" i="2"/>
  <c r="T298" i="2"/>
  <c r="R298" i="2"/>
  <c r="P298" i="2"/>
  <c r="BI285" i="2"/>
  <c r="BH285" i="2"/>
  <c r="BG285" i="2"/>
  <c r="BE285" i="2"/>
  <c r="T285" i="2"/>
  <c r="R285" i="2"/>
  <c r="P285" i="2"/>
  <c r="BI272" i="2"/>
  <c r="BH272" i="2"/>
  <c r="BG272" i="2"/>
  <c r="BE272" i="2"/>
  <c r="T272" i="2"/>
  <c r="R272" i="2"/>
  <c r="P272" i="2"/>
  <c r="BI267" i="2"/>
  <c r="BH267" i="2"/>
  <c r="BG267" i="2"/>
  <c r="BE267" i="2"/>
  <c r="T267" i="2"/>
  <c r="R267" i="2"/>
  <c r="P267" i="2"/>
  <c r="BI263" i="2"/>
  <c r="BH263" i="2"/>
  <c r="BG263" i="2"/>
  <c r="BE263" i="2"/>
  <c r="T263" i="2"/>
  <c r="R263" i="2"/>
  <c r="P263" i="2"/>
  <c r="BI243" i="2"/>
  <c r="BH243" i="2"/>
  <c r="BG243" i="2"/>
  <c r="BE243" i="2"/>
  <c r="T243" i="2"/>
  <c r="R243" i="2"/>
  <c r="P243" i="2"/>
  <c r="BI223" i="2"/>
  <c r="BH223" i="2"/>
  <c r="BG223" i="2"/>
  <c r="BE223" i="2"/>
  <c r="T223" i="2"/>
  <c r="R223" i="2"/>
  <c r="P223" i="2"/>
  <c r="BI214" i="2"/>
  <c r="BH214" i="2"/>
  <c r="BG214" i="2"/>
  <c r="BE214" i="2"/>
  <c r="T214" i="2"/>
  <c r="R214" i="2"/>
  <c r="P214" i="2"/>
  <c r="BI205" i="2"/>
  <c r="BH205" i="2"/>
  <c r="BG205" i="2"/>
  <c r="BE205" i="2"/>
  <c r="T205" i="2"/>
  <c r="R205" i="2"/>
  <c r="P205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1" i="2"/>
  <c r="BH181" i="2"/>
  <c r="BG181" i="2"/>
  <c r="BE181" i="2"/>
  <c r="T181" i="2"/>
  <c r="T180" i="2"/>
  <c r="R181" i="2"/>
  <c r="R180" i="2"/>
  <c r="P181" i="2"/>
  <c r="P180" i="2"/>
  <c r="BI176" i="2"/>
  <c r="BH176" i="2"/>
  <c r="BG176" i="2"/>
  <c r="BE176" i="2"/>
  <c r="T176" i="2"/>
  <c r="T175" i="2"/>
  <c r="R176" i="2"/>
  <c r="R175" i="2"/>
  <c r="P176" i="2"/>
  <c r="P175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58" i="2"/>
  <c r="BH158" i="2"/>
  <c r="BG158" i="2"/>
  <c r="BE158" i="2"/>
  <c r="T158" i="2"/>
  <c r="R158" i="2"/>
  <c r="P158" i="2"/>
  <c r="BI153" i="2"/>
  <c r="BH153" i="2"/>
  <c r="BG153" i="2"/>
  <c r="BE153" i="2"/>
  <c r="T153" i="2"/>
  <c r="R153" i="2"/>
  <c r="P153" i="2"/>
  <c r="BI146" i="2"/>
  <c r="BH146" i="2"/>
  <c r="BG146" i="2"/>
  <c r="BE146" i="2"/>
  <c r="T146" i="2"/>
  <c r="R146" i="2"/>
  <c r="P146" i="2"/>
  <c r="BI142" i="2"/>
  <c r="BH142" i="2"/>
  <c r="BG142" i="2"/>
  <c r="BE142" i="2"/>
  <c r="T142" i="2"/>
  <c r="R142" i="2"/>
  <c r="P142" i="2"/>
  <c r="BI139" i="2"/>
  <c r="BH139" i="2"/>
  <c r="BG139" i="2"/>
  <c r="BE139" i="2"/>
  <c r="T139" i="2"/>
  <c r="R139" i="2"/>
  <c r="P139" i="2"/>
  <c r="BI131" i="2"/>
  <c r="BH131" i="2"/>
  <c r="BG131" i="2"/>
  <c r="BE131" i="2"/>
  <c r="T131" i="2"/>
  <c r="R131" i="2"/>
  <c r="P131" i="2"/>
  <c r="BI128" i="2"/>
  <c r="BH128" i="2"/>
  <c r="BG128" i="2"/>
  <c r="BE128" i="2"/>
  <c r="T128" i="2"/>
  <c r="R128" i="2"/>
  <c r="P128" i="2"/>
  <c r="BI123" i="2"/>
  <c r="BH123" i="2"/>
  <c r="BG123" i="2"/>
  <c r="BE123" i="2"/>
  <c r="T123" i="2"/>
  <c r="R123" i="2"/>
  <c r="P123" i="2"/>
  <c r="BI118" i="2"/>
  <c r="BH118" i="2"/>
  <c r="BG118" i="2"/>
  <c r="BE118" i="2"/>
  <c r="T118" i="2"/>
  <c r="T107" i="2" s="1"/>
  <c r="R118" i="2"/>
  <c r="P118" i="2"/>
  <c r="BI113" i="2"/>
  <c r="BH113" i="2"/>
  <c r="BG113" i="2"/>
  <c r="BE113" i="2"/>
  <c r="T113" i="2"/>
  <c r="R113" i="2"/>
  <c r="P113" i="2"/>
  <c r="BI108" i="2"/>
  <c r="BH108" i="2"/>
  <c r="BG108" i="2"/>
  <c r="BE108" i="2"/>
  <c r="T108" i="2"/>
  <c r="R108" i="2"/>
  <c r="P108" i="2"/>
  <c r="P107" i="2" s="1"/>
  <c r="J102" i="2"/>
  <c r="J101" i="2"/>
  <c r="F101" i="2"/>
  <c r="F99" i="2"/>
  <c r="E97" i="2"/>
  <c r="J55" i="2"/>
  <c r="J54" i="2"/>
  <c r="F54" i="2"/>
  <c r="F52" i="2"/>
  <c r="E50" i="2"/>
  <c r="J18" i="2"/>
  <c r="E18" i="2"/>
  <c r="F102" i="2"/>
  <c r="J17" i="2"/>
  <c r="J12" i="2"/>
  <c r="J99" i="2" s="1"/>
  <c r="E7" i="2"/>
  <c r="E95" i="2"/>
  <c r="L50" i="1"/>
  <c r="AM50" i="1"/>
  <c r="AM49" i="1"/>
  <c r="L49" i="1"/>
  <c r="AM47" i="1"/>
  <c r="L47" i="1"/>
  <c r="L45" i="1"/>
  <c r="L44" i="1"/>
  <c r="J181" i="2"/>
  <c r="J517" i="2"/>
  <c r="BK122" i="3"/>
  <c r="J936" i="2"/>
  <c r="BK133" i="3"/>
  <c r="J172" i="2"/>
  <c r="BK907" i="2"/>
  <c r="J710" i="2"/>
  <c r="BK376" i="2"/>
  <c r="J887" i="2"/>
  <c r="BK163" i="3"/>
  <c r="J557" i="2"/>
  <c r="J819" i="2"/>
  <c r="BK137" i="3"/>
  <c r="BK657" i="2"/>
  <c r="BK160" i="3"/>
  <c r="BK650" i="2"/>
  <c r="BK154" i="3"/>
  <c r="BK804" i="2"/>
  <c r="J670" i="2"/>
  <c r="BK205" i="2"/>
  <c r="J141" i="3"/>
  <c r="J875" i="2"/>
  <c r="BK285" i="2"/>
  <c r="BK682" i="2"/>
  <c r="J697" i="2"/>
  <c r="BK332" i="2"/>
  <c r="J414" i="2"/>
  <c r="J851" i="2"/>
  <c r="J946" i="2"/>
  <c r="BK690" i="2"/>
  <c r="J667" i="2"/>
  <c r="BK147" i="3"/>
  <c r="J638" i="2"/>
  <c r="BK914" i="2"/>
  <c r="BK186" i="3"/>
  <c r="J933" i="2"/>
  <c r="BK726" i="2"/>
  <c r="J584" i="2"/>
  <c r="J203" i="3"/>
  <c r="J267" i="2"/>
  <c r="J176" i="2"/>
  <c r="BK946" i="2"/>
  <c r="J113" i="2"/>
  <c r="BK916" i="2"/>
  <c r="BK468" i="2"/>
  <c r="J146" i="2"/>
  <c r="BK127" i="3"/>
  <c r="J421" i="2"/>
  <c r="J784" i="2"/>
  <c r="BK182" i="3"/>
  <c r="J714" i="2"/>
  <c r="J751" i="2"/>
  <c r="BK112" i="3"/>
  <c r="BK142" i="2"/>
  <c r="J332" i="2"/>
  <c r="J910" i="2"/>
  <c r="BK832" i="2"/>
  <c r="J324" i="2"/>
  <c r="J549" i="2"/>
  <c r="J719" i="2"/>
  <c r="BK617" i="2"/>
  <c r="BK933" i="2"/>
  <c r="J98" i="3"/>
  <c r="J730" i="2"/>
  <c r="BK737" i="2"/>
  <c r="BK542" i="2"/>
  <c r="J626" i="2"/>
  <c r="BK811" i="2"/>
  <c r="BK684" i="2"/>
  <c r="BK108" i="2"/>
  <c r="BK670" i="2"/>
  <c r="BK203" i="3"/>
  <c r="BK784" i="2"/>
  <c r="J830" i="2"/>
  <c r="BK179" i="3"/>
  <c r="BK894" i="2"/>
  <c r="J601" i="2"/>
  <c r="J942" i="2"/>
  <c r="BK443" i="2"/>
  <c r="BK91" i="3"/>
  <c r="J285" i="2"/>
  <c r="BK414" i="2"/>
  <c r="J848" i="2"/>
  <c r="J131" i="2"/>
  <c r="J91" i="3"/>
  <c r="BK710" i="2"/>
  <c r="J617" i="2"/>
  <c r="J574" i="2"/>
  <c r="J528" i="2"/>
  <c r="J243" i="2"/>
  <c r="J370" i="2"/>
  <c r="J828" i="2"/>
  <c r="J647" i="2"/>
  <c r="J868" i="2"/>
  <c r="J594" i="2"/>
  <c r="BK176" i="3"/>
  <c r="J704" i="2"/>
  <c r="BK158" i="2"/>
  <c r="J205" i="2"/>
  <c r="J124" i="3"/>
  <c r="BK904" i="2"/>
  <c r="J382" i="2"/>
  <c r="BK340" i="2"/>
  <c r="BK788" i="2"/>
  <c r="BK435" i="2"/>
  <c r="J390" i="2"/>
  <c r="BK411" i="2"/>
  <c r="J717" i="2"/>
  <c r="J844" i="2"/>
  <c r="BK667" i="2"/>
  <c r="J435" i="2"/>
  <c r="J734" i="2"/>
  <c r="BK609" i="2"/>
  <c r="J94" i="3"/>
  <c r="J919" i="2"/>
  <c r="BK764" i="2"/>
  <c r="BK397" i="2"/>
  <c r="BK163" i="2"/>
  <c r="BK942" i="2"/>
  <c r="J883" i="2"/>
  <c r="J650" i="2"/>
  <c r="BK734" i="2"/>
  <c r="J807" i="2"/>
  <c r="J160" i="3"/>
  <c r="J654" i="2"/>
  <c r="BK170" i="3"/>
  <c r="J298" i="2"/>
  <c r="J957" i="2"/>
  <c r="BK128" i="2"/>
  <c r="J832" i="2"/>
  <c r="J166" i="2"/>
  <c r="J350" i="2"/>
  <c r="J823" i="2"/>
  <c r="BK664" i="2"/>
  <c r="J117" i="3"/>
  <c r="J688" i="2"/>
  <c r="J179" i="3"/>
  <c r="BK714" i="2"/>
  <c r="AS54" i="1"/>
  <c r="J151" i="3"/>
  <c r="BK591" i="2"/>
  <c r="J510" i="2"/>
  <c r="J200" i="3"/>
  <c r="BK700" i="2"/>
  <c r="J176" i="3"/>
  <c r="BK872" i="2"/>
  <c r="BK408" i="2"/>
  <c r="BK851" i="2"/>
  <c r="J387" i="2"/>
  <c r="J112" i="3"/>
  <c r="J417" i="2"/>
  <c r="BK584" i="2"/>
  <c r="BK879" i="2"/>
  <c r="BK887" i="2"/>
  <c r="BK131" i="2"/>
  <c r="J196" i="2"/>
  <c r="BK243" i="2"/>
  <c r="J223" i="2"/>
  <c r="J907" i="2"/>
  <c r="BK102" i="3"/>
  <c r="J890" i="2"/>
  <c r="J815" i="2"/>
  <c r="J523" i="2"/>
  <c r="J872" i="2"/>
  <c r="BK605" i="2"/>
  <c r="BK129" i="3"/>
  <c r="J707" i="2"/>
  <c r="J163" i="2"/>
  <c r="J740" i="2"/>
  <c r="BK197" i="3"/>
  <c r="J680" i="2"/>
  <c r="BK680" i="2"/>
  <c r="BK647" i="2"/>
  <c r="J127" i="3"/>
  <c r="BK819" i="2"/>
  <c r="J795" i="2"/>
  <c r="J468" i="2"/>
  <c r="J900" i="2"/>
  <c r="BK792" i="2"/>
  <c r="BK758" i="2"/>
  <c r="BK117" i="3"/>
  <c r="J443" i="2"/>
  <c r="J754" i="2"/>
  <c r="J545" i="2"/>
  <c r="BK677" i="2"/>
  <c r="J424" i="2"/>
  <c r="J337" i="2"/>
  <c r="J609" i="2"/>
  <c r="J109" i="3"/>
  <c r="BK337" i="2"/>
  <c r="BK124" i="3"/>
  <c r="J553" i="2"/>
  <c r="J542" i="2"/>
  <c r="J187" i="2"/>
  <c r="J672" i="2"/>
  <c r="J135" i="3"/>
  <c r="J629" i="2"/>
  <c r="J506" i="2"/>
  <c r="J197" i="3"/>
  <c r="J702" i="2"/>
  <c r="J397" i="2"/>
  <c r="BK515" i="2"/>
  <c r="J186" i="3"/>
  <c r="J836" i="2"/>
  <c r="J122" i="3"/>
  <c r="BK707" i="2"/>
  <c r="BK717" i="2"/>
  <c r="BK173" i="3"/>
  <c r="BK574" i="2"/>
  <c r="BK517" i="2"/>
  <c r="J144" i="3"/>
  <c r="J804" i="2"/>
  <c r="BK545" i="2"/>
  <c r="BK897" i="2"/>
  <c r="J904" i="2"/>
  <c r="BK828" i="2"/>
  <c r="J501" i="2"/>
  <c r="BK207" i="3"/>
  <c r="J657" i="2"/>
  <c r="BK424" i="2"/>
  <c r="J131" i="3"/>
  <c r="BK94" i="3"/>
  <c r="BK417" i="2"/>
  <c r="BK214" i="2"/>
  <c r="BK890" i="2"/>
  <c r="BK553" i="2"/>
  <c r="BK588" i="2"/>
  <c r="J167" i="3"/>
  <c r="BK113" i="2"/>
  <c r="J924" i="2"/>
  <c r="BK311" i="2"/>
  <c r="J147" i="3"/>
  <c r="J106" i="3"/>
  <c r="BK883" i="2"/>
  <c r="BK864" i="2"/>
  <c r="BK695" i="2"/>
  <c r="J692" i="2"/>
  <c r="BK109" i="3"/>
  <c r="BK924" i="2"/>
  <c r="BK754" i="2"/>
  <c r="BK919" i="2"/>
  <c r="J605" i="2"/>
  <c r="BK772" i="2"/>
  <c r="J780" i="2"/>
  <c r="BK211" i="3"/>
  <c r="BK135" i="3"/>
  <c r="J272" i="2"/>
  <c r="BK560" i="2"/>
  <c r="J118" i="2"/>
  <c r="BK719" i="2"/>
  <c r="J190" i="3"/>
  <c r="J684" i="2"/>
  <c r="BK957" i="2"/>
  <c r="BK780" i="2"/>
  <c r="BK157" i="3"/>
  <c r="J128" i="2"/>
  <c r="BK674" i="2"/>
  <c r="BK661" i="2"/>
  <c r="BK767" i="2"/>
  <c r="BK776" i="2"/>
  <c r="BK390" i="2"/>
  <c r="BK704" i="2"/>
  <c r="BK118" i="2"/>
  <c r="J840" i="2"/>
  <c r="BK131" i="3"/>
  <c r="J153" i="2"/>
  <c r="BK654" i="2"/>
  <c r="BK528" i="2"/>
  <c r="BK860" i="2"/>
  <c r="J955" i="2"/>
  <c r="BK139" i="2"/>
  <c r="J588" i="2"/>
  <c r="J674" i="2"/>
  <c r="BK549" i="2"/>
  <c r="BK167" i="3"/>
  <c r="J115" i="3"/>
  <c r="BK196" i="2"/>
  <c r="BK951" i="2"/>
  <c r="BK570" i="2"/>
  <c r="J690" i="2"/>
  <c r="J137" i="3"/>
  <c r="BK387" i="2"/>
  <c r="J677" i="2"/>
  <c r="BK723" i="2"/>
  <c r="BK187" i="2"/>
  <c r="BK115" i="3"/>
  <c r="BK166" i="2"/>
  <c r="J811" i="2"/>
  <c r="BK638" i="2"/>
  <c r="J912" i="2"/>
  <c r="J792" i="2"/>
  <c r="BK193" i="3"/>
  <c r="J928" i="2"/>
  <c r="BK910" i="2"/>
  <c r="BK692" i="2"/>
  <c r="BK223" i="2"/>
  <c r="J772" i="2"/>
  <c r="J565" i="2"/>
  <c r="J860" i="2"/>
  <c r="BK830" i="2"/>
  <c r="J129" i="3"/>
  <c r="J914" i="2"/>
  <c r="J879" i="2"/>
  <c r="BK744" i="2"/>
  <c r="J133" i="3"/>
  <c r="BK844" i="2"/>
  <c r="J747" i="2"/>
  <c r="BK936" i="2"/>
  <c r="J951" i="2"/>
  <c r="BK350" i="2"/>
  <c r="BK120" i="3"/>
  <c r="J169" i="2"/>
  <c r="BK153" i="2"/>
  <c r="BK141" i="3"/>
  <c r="J664" i="2"/>
  <c r="J192" i="2"/>
  <c r="BK151" i="3"/>
  <c r="BK360" i="2"/>
  <c r="J597" i="2"/>
  <c r="J142" i="2"/>
  <c r="BK263" i="2"/>
  <c r="BK868" i="2"/>
  <c r="BK539" i="2"/>
  <c r="BK565" i="2"/>
  <c r="J894" i="2"/>
  <c r="J515" i="2"/>
  <c r="J776" i="2"/>
  <c r="BK939" i="2"/>
  <c r="BK601" i="2"/>
  <c r="BK795" i="2"/>
  <c r="BK200" i="3"/>
  <c r="J764" i="2"/>
  <c r="BK751" i="2"/>
  <c r="J157" i="3"/>
  <c r="BK594" i="2"/>
  <c r="BK688" i="2"/>
  <c r="J570" i="2"/>
  <c r="BK370" i="2"/>
  <c r="BK900" i="2"/>
  <c r="J459" i="2"/>
  <c r="J193" i="3"/>
  <c r="J211" i="3"/>
  <c r="J539" i="2"/>
  <c r="J744" i="2"/>
  <c r="J481" i="2"/>
  <c r="J182" i="3"/>
  <c r="BK840" i="2"/>
  <c r="BK815" i="2"/>
  <c r="J123" i="2"/>
  <c r="BK506" i="2"/>
  <c r="J408" i="2"/>
  <c r="J154" i="3"/>
  <c r="J682" i="2"/>
  <c r="BK702" i="2"/>
  <c r="J214" i="2"/>
  <c r="BK955" i="2"/>
  <c r="J788" i="2"/>
  <c r="BK106" i="3"/>
  <c r="BK382" i="2"/>
  <c r="BK169" i="2"/>
  <c r="J581" i="2"/>
  <c r="J102" i="3"/>
  <c r="J916" i="2"/>
  <c r="BK747" i="2"/>
  <c r="BK192" i="2"/>
  <c r="BK146" i="2"/>
  <c r="J360" i="2"/>
  <c r="BK510" i="2"/>
  <c r="J686" i="2"/>
  <c r="BK740" i="2"/>
  <c r="J723" i="2"/>
  <c r="J767" i="2"/>
  <c r="BK123" i="2"/>
  <c r="BK730" i="2"/>
  <c r="J173" i="3"/>
  <c r="BK329" i="2"/>
  <c r="J329" i="2"/>
  <c r="J404" i="2"/>
  <c r="J864" i="2"/>
  <c r="J695" i="2"/>
  <c r="BK557" i="2"/>
  <c r="BK836" i="2"/>
  <c r="BK190" i="3"/>
  <c r="BK98" i="3"/>
  <c r="J959" i="2"/>
  <c r="BK421" i="2"/>
  <c r="J158" i="2"/>
  <c r="J700" i="2"/>
  <c r="J726" i="2"/>
  <c r="J661" i="2"/>
  <c r="J758" i="2"/>
  <c r="J170" i="3"/>
  <c r="BK875" i="2"/>
  <c r="BK672" i="2"/>
  <c r="J263" i="2"/>
  <c r="J163" i="3"/>
  <c r="BK181" i="2"/>
  <c r="J577" i="2"/>
  <c r="BK961" i="2"/>
  <c r="BK697" i="2"/>
  <c r="J120" i="3"/>
  <c r="BK807" i="2"/>
  <c r="BK215" i="3"/>
  <c r="J737" i="2"/>
  <c r="BK912" i="2"/>
  <c r="BK459" i="2"/>
  <c r="J961" i="2"/>
  <c r="J411" i="2"/>
  <c r="J139" i="2"/>
  <c r="BK298" i="2"/>
  <c r="J207" i="3"/>
  <c r="J897" i="2"/>
  <c r="J376" i="2"/>
  <c r="J108" i="2"/>
  <c r="BK176" i="2"/>
  <c r="BK501" i="2"/>
  <c r="BK823" i="2"/>
  <c r="J311" i="2"/>
  <c r="BK172" i="2"/>
  <c r="BK404" i="2"/>
  <c r="J560" i="2"/>
  <c r="BK686" i="2"/>
  <c r="BK523" i="2"/>
  <c r="BK626" i="2"/>
  <c r="BK581" i="2"/>
  <c r="J215" i="3"/>
  <c r="BK848" i="2"/>
  <c r="BK629" i="2"/>
  <c r="BK959" i="2"/>
  <c r="BK324" i="2"/>
  <c r="BK928" i="2"/>
  <c r="BK481" i="2"/>
  <c r="BK144" i="3"/>
  <c r="J340" i="2"/>
  <c r="J591" i="2"/>
  <c r="BK267" i="2"/>
  <c r="BK597" i="2"/>
  <c r="BK577" i="2"/>
  <c r="J939" i="2"/>
  <c r="BK272" i="2"/>
  <c r="P166" i="3" l="1"/>
  <c r="R107" i="2"/>
  <c r="T522" i="2"/>
  <c r="T556" i="2"/>
  <c r="T552" i="2"/>
  <c r="P600" i="2"/>
  <c r="P653" i="2"/>
  <c r="P706" i="2"/>
  <c r="P927" i="2"/>
  <c r="T195" i="2"/>
  <c r="BK569" i="2"/>
  <c r="J569" i="2"/>
  <c r="J72" i="2"/>
  <c r="R600" i="2"/>
  <c r="BK729" i="2"/>
  <c r="J729" i="2"/>
  <c r="J79" i="2" s="1"/>
  <c r="P882" i="2"/>
  <c r="R945" i="2"/>
  <c r="R569" i="2"/>
  <c r="P729" i="2"/>
  <c r="T927" i="2"/>
  <c r="T509" i="2"/>
  <c r="P775" i="2"/>
  <c r="P954" i="2"/>
  <c r="BK509" i="2"/>
  <c r="J509" i="2" s="1"/>
  <c r="J66" i="2" s="1"/>
  <c r="T608" i="2"/>
  <c r="T729" i="2"/>
  <c r="P945" i="2"/>
  <c r="T186" i="2"/>
  <c r="T569" i="2"/>
  <c r="R653" i="2"/>
  <c r="T706" i="2"/>
  <c r="BK927" i="2"/>
  <c r="J927" i="2"/>
  <c r="J83" i="2"/>
  <c r="R522" i="2"/>
  <c r="P556" i="2"/>
  <c r="P552" i="2" s="1"/>
  <c r="T660" i="2"/>
  <c r="R882" i="2"/>
  <c r="BK186" i="2"/>
  <c r="J186" i="2"/>
  <c r="J64" i="2"/>
  <c r="BK775" i="2"/>
  <c r="J775" i="2"/>
  <c r="J80" i="2" s="1"/>
  <c r="T945" i="2"/>
  <c r="BK195" i="2"/>
  <c r="J195" i="2"/>
  <c r="J65" i="2"/>
  <c r="R608" i="2"/>
  <c r="R713" i="2"/>
  <c r="R927" i="2"/>
  <c r="R186" i="2"/>
  <c r="BK556" i="2"/>
  <c r="J556" i="2" s="1"/>
  <c r="J70" i="2" s="1"/>
  <c r="T600" i="2"/>
  <c r="BK954" i="2"/>
  <c r="J954" i="2"/>
  <c r="J85" i="2"/>
  <c r="T90" i="3"/>
  <c r="P195" i="2"/>
  <c r="P538" i="2"/>
  <c r="R556" i="2"/>
  <c r="R552" i="2"/>
  <c r="BK600" i="2"/>
  <c r="J600" i="2"/>
  <c r="J73" i="2"/>
  <c r="BK653" i="2"/>
  <c r="J653" i="2"/>
  <c r="J75" i="2" s="1"/>
  <c r="BK706" i="2"/>
  <c r="J706" i="2"/>
  <c r="J77" i="2"/>
  <c r="P903" i="2"/>
  <c r="R105" i="3"/>
  <c r="BK608" i="2"/>
  <c r="J608" i="2"/>
  <c r="J74" i="2" s="1"/>
  <c r="R706" i="2"/>
  <c r="T903" i="2"/>
  <c r="P111" i="3"/>
  <c r="P509" i="2"/>
  <c r="T538" i="2"/>
  <c r="P660" i="2"/>
  <c r="T713" i="2"/>
  <c r="T882" i="2"/>
  <c r="BK105" i="3"/>
  <c r="J105" i="3"/>
  <c r="J62" i="3"/>
  <c r="T140" i="3"/>
  <c r="BK90" i="3"/>
  <c r="P150" i="3"/>
  <c r="BK166" i="3"/>
  <c r="J166" i="3" s="1"/>
  <c r="J66" i="3" s="1"/>
  <c r="BK538" i="2"/>
  <c r="J538" i="2"/>
  <c r="J68" i="2"/>
  <c r="BK522" i="2"/>
  <c r="J522" i="2" s="1"/>
  <c r="J67" i="2" s="1"/>
  <c r="R538" i="2"/>
  <c r="P608" i="2"/>
  <c r="T653" i="2"/>
  <c r="R729" i="2"/>
  <c r="BK882" i="2"/>
  <c r="J882" i="2"/>
  <c r="J81" i="2" s="1"/>
  <c r="BK945" i="2"/>
  <c r="J945" i="2" s="1"/>
  <c r="J84" i="2" s="1"/>
  <c r="R111" i="3"/>
  <c r="P522" i="2"/>
  <c r="BK660" i="2"/>
  <c r="J660" i="2"/>
  <c r="J76" i="2" s="1"/>
  <c r="BK713" i="2"/>
  <c r="J713" i="2" s="1"/>
  <c r="J78" i="2" s="1"/>
  <c r="R903" i="2"/>
  <c r="T111" i="3"/>
  <c r="R150" i="3"/>
  <c r="BK210" i="3"/>
  <c r="J210" i="3" s="1"/>
  <c r="J68" i="3" s="1"/>
  <c r="BK150" i="3"/>
  <c r="J150" i="3"/>
  <c r="J65" i="3"/>
  <c r="R509" i="2"/>
  <c r="P569" i="2"/>
  <c r="R660" i="2"/>
  <c r="P713" i="2"/>
  <c r="BK903" i="2"/>
  <c r="J903" i="2" s="1"/>
  <c r="J82" i="2" s="1"/>
  <c r="R90" i="3"/>
  <c r="P105" i="3"/>
  <c r="BK140" i="3"/>
  <c r="J140" i="3"/>
  <c r="J64" i="3" s="1"/>
  <c r="R140" i="3"/>
  <c r="T150" i="3"/>
  <c r="P210" i="3"/>
  <c r="P186" i="2"/>
  <c r="R775" i="2"/>
  <c r="R954" i="2"/>
  <c r="P90" i="3"/>
  <c r="T105" i="3"/>
  <c r="R166" i="3"/>
  <c r="R210" i="3"/>
  <c r="R195" i="2"/>
  <c r="T775" i="2"/>
  <c r="T954" i="2"/>
  <c r="BK111" i="3"/>
  <c r="J111" i="3"/>
  <c r="J63" i="3" s="1"/>
  <c r="P140" i="3"/>
  <c r="T166" i="3"/>
  <c r="T210" i="3"/>
  <c r="BK175" i="2"/>
  <c r="J175" i="2"/>
  <c r="J62" i="2"/>
  <c r="BK552" i="2"/>
  <c r="J552" i="2" s="1"/>
  <c r="J69" i="2" s="1"/>
  <c r="BK206" i="3"/>
  <c r="J206" i="3"/>
  <c r="J67" i="3"/>
  <c r="BK107" i="2"/>
  <c r="J107" i="2" s="1"/>
  <c r="J61" i="2" s="1"/>
  <c r="BK180" i="2"/>
  <c r="J180" i="2"/>
  <c r="J63" i="2" s="1"/>
  <c r="BF102" i="3"/>
  <c r="J52" i="3"/>
  <c r="BF112" i="3"/>
  <c r="BF124" i="3"/>
  <c r="BF127" i="3"/>
  <c r="E78" i="3"/>
  <c r="BF141" i="3"/>
  <c r="BF133" i="3"/>
  <c r="BF137" i="3"/>
  <c r="BF147" i="3"/>
  <c r="BF94" i="3"/>
  <c r="BF117" i="3"/>
  <c r="BF131" i="3"/>
  <c r="F55" i="3"/>
  <c r="BF98" i="3"/>
  <c r="BF135" i="3"/>
  <c r="BF151" i="3"/>
  <c r="BF154" i="3"/>
  <c r="BF157" i="3"/>
  <c r="BF106" i="3"/>
  <c r="BF115" i="3"/>
  <c r="BF179" i="3"/>
  <c r="BF163" i="3"/>
  <c r="BF170" i="3"/>
  <c r="BF129" i="3"/>
  <c r="BF197" i="3"/>
  <c r="BF91" i="3"/>
  <c r="BF120" i="3"/>
  <c r="BF173" i="3"/>
  <c r="BF193" i="3"/>
  <c r="BF203" i="3"/>
  <c r="BF211" i="3"/>
  <c r="BF215" i="3"/>
  <c r="BF190" i="3"/>
  <c r="BF122" i="3"/>
  <c r="BF200" i="3"/>
  <c r="BF109" i="3"/>
  <c r="BF167" i="3"/>
  <c r="BF186" i="3"/>
  <c r="BF207" i="3"/>
  <c r="BF176" i="3"/>
  <c r="BF144" i="3"/>
  <c r="BF160" i="3"/>
  <c r="BF182" i="3"/>
  <c r="BF123" i="2"/>
  <c r="BF131" i="2"/>
  <c r="BF163" i="2"/>
  <c r="BF172" i="2"/>
  <c r="BF298" i="2"/>
  <c r="BF337" i="2"/>
  <c r="BF340" i="2"/>
  <c r="BF376" i="2"/>
  <c r="BF390" i="2"/>
  <c r="BF397" i="2"/>
  <c r="BF424" i="2"/>
  <c r="BF443" i="2"/>
  <c r="BF501" i="2"/>
  <c r="BF553" i="2"/>
  <c r="BF584" i="2"/>
  <c r="BF664" i="2"/>
  <c r="BF680" i="2"/>
  <c r="BF714" i="2"/>
  <c r="BF737" i="2"/>
  <c r="BF883" i="2"/>
  <c r="BF118" i="2"/>
  <c r="BF223" i="2"/>
  <c r="BF332" i="2"/>
  <c r="BF360" i="2"/>
  <c r="BF506" i="2"/>
  <c r="BF528" i="2"/>
  <c r="BF726" i="2"/>
  <c r="BF912" i="2"/>
  <c r="E48" i="2"/>
  <c r="BF830" i="2"/>
  <c r="BF828" i="2"/>
  <c r="BF832" i="2"/>
  <c r="BF844" i="2"/>
  <c r="BF601" i="2"/>
  <c r="BF697" i="2"/>
  <c r="BF702" i="2"/>
  <c r="BF819" i="2"/>
  <c r="BF158" i="2"/>
  <c r="BF169" i="2"/>
  <c r="BF176" i="2"/>
  <c r="BF214" i="2"/>
  <c r="BF329" i="2"/>
  <c r="BF387" i="2"/>
  <c r="BF549" i="2"/>
  <c r="BF574" i="2"/>
  <c r="BF591" i="2"/>
  <c r="BF597" i="2"/>
  <c r="BF657" i="2"/>
  <c r="BF751" i="2"/>
  <c r="BF795" i="2"/>
  <c r="BF939" i="2"/>
  <c r="BF113" i="2"/>
  <c r="BF942" i="2"/>
  <c r="BF772" i="2"/>
  <c r="F55" i="2"/>
  <c r="BF717" i="2"/>
  <c r="BF815" i="2"/>
  <c r="BF823" i="2"/>
  <c r="BF840" i="2"/>
  <c r="BF868" i="2"/>
  <c r="BF481" i="2"/>
  <c r="BF523" i="2"/>
  <c r="BF767" i="2"/>
  <c r="BF776" i="2"/>
  <c r="BF324" i="2"/>
  <c r="BF408" i="2"/>
  <c r="BF411" i="2"/>
  <c r="BF510" i="2"/>
  <c r="BF605" i="2"/>
  <c r="BF626" i="2"/>
  <c r="BF650" i="2"/>
  <c r="BF672" i="2"/>
  <c r="BF677" i="2"/>
  <c r="BF684" i="2"/>
  <c r="BF686" i="2"/>
  <c r="BF704" i="2"/>
  <c r="BF707" i="2"/>
  <c r="BF719" i="2"/>
  <c r="BF734" i="2"/>
  <c r="BF747" i="2"/>
  <c r="BF754" i="2"/>
  <c r="BF764" i="2"/>
  <c r="BF807" i="2"/>
  <c r="BF780" i="2"/>
  <c r="BF181" i="2"/>
  <c r="BF263" i="2"/>
  <c r="BF285" i="2"/>
  <c r="BF557" i="2"/>
  <c r="BF577" i="2"/>
  <c r="BF670" i="2"/>
  <c r="BF710" i="2"/>
  <c r="BF784" i="2"/>
  <c r="BF879" i="2"/>
  <c r="J52" i="2"/>
  <c r="BF890" i="2"/>
  <c r="BF907" i="2"/>
  <c r="BF959" i="2"/>
  <c r="BF128" i="2"/>
  <c r="BF629" i="2"/>
  <c r="BF667" i="2"/>
  <c r="BF695" i="2"/>
  <c r="BF894" i="2"/>
  <c r="BF914" i="2"/>
  <c r="BF872" i="2"/>
  <c r="BF916" i="2"/>
  <c r="BF904" i="2"/>
  <c r="BF928" i="2"/>
  <c r="BF946" i="2"/>
  <c r="BF951" i="2"/>
  <c r="BF955" i="2"/>
  <c r="BF957" i="2"/>
  <c r="BF961" i="2"/>
  <c r="BF139" i="2"/>
  <c r="BF166" i="2"/>
  <c r="BF417" i="2"/>
  <c r="BF459" i="2"/>
  <c r="BF542" i="2"/>
  <c r="BF545" i="2"/>
  <c r="BF581" i="2"/>
  <c r="BF588" i="2"/>
  <c r="BF609" i="2"/>
  <c r="BF654" i="2"/>
  <c r="BF682" i="2"/>
  <c r="BF730" i="2"/>
  <c r="BF788" i="2"/>
  <c r="BF936" i="2"/>
  <c r="BF848" i="2"/>
  <c r="BF887" i="2"/>
  <c r="BF897" i="2"/>
  <c r="BF910" i="2"/>
  <c r="BF919" i="2"/>
  <c r="BF924" i="2"/>
  <c r="BF933" i="2"/>
  <c r="BF142" i="2"/>
  <c r="BF187" i="2"/>
  <c r="BF192" i="2"/>
  <c r="BF267" i="2"/>
  <c r="BF311" i="2"/>
  <c r="BF350" i="2"/>
  <c r="BF435" i="2"/>
  <c r="BF468" i="2"/>
  <c r="BF515" i="2"/>
  <c r="BF517" i="2"/>
  <c r="BF539" i="2"/>
  <c r="BF565" i="2"/>
  <c r="BF594" i="2"/>
  <c r="BF647" i="2"/>
  <c r="BF758" i="2"/>
  <c r="BF108" i="2"/>
  <c r="BF146" i="2"/>
  <c r="BF153" i="2"/>
  <c r="BF205" i="2"/>
  <c r="BF414" i="2"/>
  <c r="BF617" i="2"/>
  <c r="BF661" i="2"/>
  <c r="BF674" i="2"/>
  <c r="BF688" i="2"/>
  <c r="BF690" i="2"/>
  <c r="BF792" i="2"/>
  <c r="BF836" i="2"/>
  <c r="BF875" i="2"/>
  <c r="BF804" i="2"/>
  <c r="BF851" i="2"/>
  <c r="BF860" i="2"/>
  <c r="BF196" i="2"/>
  <c r="BF243" i="2"/>
  <c r="BF272" i="2"/>
  <c r="BF370" i="2"/>
  <c r="BF382" i="2"/>
  <c r="BF404" i="2"/>
  <c r="BF421" i="2"/>
  <c r="BF560" i="2"/>
  <c r="BF570" i="2"/>
  <c r="BF638" i="2"/>
  <c r="BF692" i="2"/>
  <c r="BF700" i="2"/>
  <c r="BF723" i="2"/>
  <c r="BF740" i="2"/>
  <c r="BF744" i="2"/>
  <c r="BF811" i="2"/>
  <c r="BF864" i="2"/>
  <c r="BF900" i="2"/>
  <c r="F36" i="3"/>
  <c r="BC56" i="1"/>
  <c r="F37" i="2"/>
  <c r="BD55" i="1" s="1"/>
  <c r="F33" i="3"/>
  <c r="AZ56" i="1" s="1"/>
  <c r="F35" i="3"/>
  <c r="BB56" i="1"/>
  <c r="J33" i="2"/>
  <c r="AV55" i="1" s="1"/>
  <c r="F36" i="2"/>
  <c r="BC55" i="1" s="1"/>
  <c r="F37" i="3"/>
  <c r="BD56" i="1" s="1"/>
  <c r="F35" i="2"/>
  <c r="BB55" i="1" s="1"/>
  <c r="F33" i="2"/>
  <c r="AZ55" i="1" s="1"/>
  <c r="J33" i="3"/>
  <c r="AV56" i="1" s="1"/>
  <c r="P89" i="3" l="1"/>
  <c r="P88" i="3"/>
  <c r="AU56" i="1" s="1"/>
  <c r="R89" i="3"/>
  <c r="R88" i="3"/>
  <c r="R106" i="2"/>
  <c r="BK89" i="3"/>
  <c r="J89" i="3"/>
  <c r="J60" i="3" s="1"/>
  <c r="T89" i="3"/>
  <c r="T88" i="3" s="1"/>
  <c r="P568" i="2"/>
  <c r="P106" i="2"/>
  <c r="P105" i="2"/>
  <c r="AU55" i="1"/>
  <c r="T568" i="2"/>
  <c r="T105" i="2" s="1"/>
  <c r="T106" i="2"/>
  <c r="R568" i="2"/>
  <c r="BK568" i="2"/>
  <c r="J568" i="2"/>
  <c r="J71" i="2"/>
  <c r="BK106" i="2"/>
  <c r="J90" i="3"/>
  <c r="J61" i="3" s="1"/>
  <c r="BC54" i="1"/>
  <c r="AY54" i="1" s="1"/>
  <c r="AZ54" i="1"/>
  <c r="AV54" i="1"/>
  <c r="AK29" i="1"/>
  <c r="BD54" i="1"/>
  <c r="W33" i="1"/>
  <c r="BB54" i="1"/>
  <c r="W31" i="1"/>
  <c r="F34" i="3"/>
  <c r="BA56" i="1"/>
  <c r="J34" i="2"/>
  <c r="AW55" i="1" s="1"/>
  <c r="AT55" i="1" s="1"/>
  <c r="F34" i="2"/>
  <c r="BA55" i="1" s="1"/>
  <c r="J34" i="3"/>
  <c r="AW56" i="1" s="1"/>
  <c r="AT56" i="1" s="1"/>
  <c r="BK105" i="2" l="1"/>
  <c r="J105" i="2" s="1"/>
  <c r="J59" i="2" s="1"/>
  <c r="R105" i="2"/>
  <c r="J106" i="2"/>
  <c r="J60" i="2"/>
  <c r="BK88" i="3"/>
  <c r="J88" i="3"/>
  <c r="J59" i="3" s="1"/>
  <c r="AU54" i="1"/>
  <c r="AX54" i="1"/>
  <c r="W32" i="1"/>
  <c r="BA54" i="1"/>
  <c r="AW54" i="1"/>
  <c r="AK30" i="1" s="1"/>
  <c r="W29" i="1"/>
  <c r="J30" i="2" l="1"/>
  <c r="AG55" i="1" s="1"/>
  <c r="AN55" i="1" s="1"/>
  <c r="J30" i="3"/>
  <c r="AG56" i="1"/>
  <c r="W30" i="1"/>
  <c r="AT54" i="1"/>
  <c r="J39" i="2" l="1"/>
  <c r="J39" i="3"/>
  <c r="AN56" i="1"/>
  <c r="AG54" i="1"/>
  <c r="AN54" i="1" l="1"/>
  <c r="AK26" i="1"/>
  <c r="AK35" i="1"/>
</calcChain>
</file>

<file path=xl/sharedStrings.xml><?xml version="1.0" encoding="utf-8"?>
<sst xmlns="http://schemas.openxmlformats.org/spreadsheetml/2006/main" count="9093" uniqueCount="1682">
  <si>
    <t>Export Komplet</t>
  </si>
  <si>
    <t>VZ</t>
  </si>
  <si>
    <t>2.0</t>
  </si>
  <si>
    <t>ZAMOK</t>
  </si>
  <si>
    <t>False</t>
  </si>
  <si>
    <t>{c07c7f50-0330-475f-9bd0-902e1b207862}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</si>
  <si>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</si>
  <si>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</si>
  <si>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</si>
  <si>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</si>
  <si>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</si>
  <si>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</si>
  <si>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</si>
  <si>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</si>
  <si>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</si>
  <si>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</si>
  <si>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</si>
  <si>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BD Veselí 22</t>
  </si>
  <si>
    <t>KSO:</t>
  </si>
  <si>
    <t/>
  </si>
  <si>
    <t>CC-CZ:</t>
  </si>
  <si>
    <t>Místo:</t>
  </si>
  <si>
    <t>Veselí</t>
  </si>
  <si>
    <t>Datum:</t>
  </si>
  <si>
    <t>15. 5. 2021</t>
  </si>
  <si>
    <t>Zadavatel:</t>
  </si>
  <si>
    <t>IČ:</t>
  </si>
  <si>
    <t xml:space="preserve">00298221 </t>
  </si>
  <si>
    <t>Město Odry</t>
  </si>
  <si>
    <t>DIČ:</t>
  </si>
  <si>
    <t>Uchazeč:</t>
  </si>
  <si>
    <t>Vyplň údaj</t>
  </si>
  <si>
    <t>Projektant:</t>
  </si>
  <si>
    <t xml:space="preserve">06923321 </t>
  </si>
  <si>
    <t xml:space="preserve">Made 4 BIM s.r.o.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</si>
  <si>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</si>
  <si>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</si>
  <si>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</si>
  <si>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</si>
  <si>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</si>
  <si>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</si>
  <si>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</si>
  <si>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</si>
  <si>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</si>
  <si>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</si>
  <si>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</si>
  <si>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</si>
  <si>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</si>
  <si>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</si>
  <si>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</si>
  <si>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</si>
  <si>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</si>
  <si>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</si>
  <si>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</si>
  <si>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</si>
  <si>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</si>
  <si>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</si>
  <si>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</si>
  <si>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</si>
  <si>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</si>
  <si>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</si>
  <si>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</si>
  <si>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</si>
  <si>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</si>
  <si>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</si>
  <si>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</si>
  <si>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</si>
  <si>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</si>
  <si>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</si>
  <si>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</si>
  <si>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</si>
  <si>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</si>
  <si>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</si>
  <si>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</si>
  <si>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</si>
  <si>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</si>
  <si>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</si>
  <si>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</si>
  <si>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</si>
  <si>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Zateplení BD</t>
  </si>
  <si>
    <t>STA</t>
  </si>
  <si>
    <t>{a56b0580-e3db-4a1a-888b-858dbd3de8be}</t>
  </si>
  <si>
    <t>Ústřední vytápění</t>
  </si>
  <si>
    <t>{79042921-9a86-49bf-ada9-7775c5593df8}</t>
  </si>
  <si>
    <t>KRYCÍ LIST SOUPISU PRACÍ</t>
  </si>
  <si>
    <t>Objekt:</t>
  </si>
  <si>
    <t>1 - Zateplení BD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</si>
  <si>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</si>
  <si>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</si>
  <si>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</si>
  <si>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</si>
  <si>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</si>
  <si>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</si>
  <si>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</si>
  <si>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</si>
  <si>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</si>
  <si>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</si>
  <si>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</si>
  <si>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</si>
  <si>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</si>
  <si>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</si>
  <si>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  61 - Úprava povrchů vnitřních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</si>
  <si>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</si>
  <si>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</si>
  <si>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</si>
  <si>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</si>
  <si>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</si>
  <si>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</si>
  <si>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</si>
  <si>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</si>
  <si>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</si>
  <si>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</si>
  <si>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</si>
  <si>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</si>
  <si>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</si>
  <si>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</si>
  <si>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</si>
  <si>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</si>
  <si>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</si>
  <si>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</si>
  <si>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</si>
  <si>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</si>
  <si>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</si>
  <si>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</si>
  <si>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</si>
  <si>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</si>
  <si>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</si>
  <si>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</si>
  <si>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</si>
  <si>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</si>
  <si>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</si>
  <si>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</si>
  <si>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</si>
  <si>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</si>
  <si>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</si>
  <si>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113107030</t>
  </si>
  <si>
    <t>Odstranění podkladu z betonu prostého tl do 100 mm při překopech ručně</t>
  </si>
  <si>
    <t>m2</t>
  </si>
  <si>
    <t>CS ÚRS 2022 02</t>
  </si>
  <si>
    <t>4</t>
  </si>
  <si>
    <t>1403805276</t>
  </si>
  <si>
    <t>PP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</si>
  <si>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</si>
  <si>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Online PSC</t>
  </si>
  <si>
    <t>https://podminky.urs.cz/item/CS_URS_2022_02/113107030</t>
  </si>
  <si>
    <t>VV</t>
  </si>
  <si>
    <t>mezi vchody</t>
  </si>
  <si>
    <t>8</t>
  </si>
  <si>
    <t>132151253</t>
  </si>
  <si>
    <t>Hloubení rýh nezapažených š do 2000 mm v hornině třídy těžitelnosti I skupiny 1 a 2 objem do 100 m3 strojně</t>
  </si>
  <si>
    <t>m3</t>
  </si>
  <si>
    <t>381831991</t>
  </si>
  <si>
    <t>Hloubení nezapažených rýh šířky přes 800 do 2 000 mm strojně s urovnáním dna do předepsaného profilu a spádu v hornině třídy těžitelnosti I skupiny 1 a 2 přes 50 do 100 m3</t>
  </si>
  <si>
    <t>https://podminky.urs.cz/item/CS_URS_2022_02/132151253</t>
  </si>
  <si>
    <t>izolace</t>
  </si>
  <si>
    <t>(6+6+2,5+11+5,5+5,5+9+8+6+2+9+11)*1</t>
  </si>
  <si>
    <t>3</t>
  </si>
  <si>
    <t>132351104</t>
  </si>
  <si>
    <t>Hloubení rýh nezapažených š do 800 mm v hornině třídy těžitelnosti II skupiny 4 objem přes 100 m3 strojně</t>
  </si>
  <si>
    <t>1192121927</t>
  </si>
  <si>
    <t>Hloubení nezapažených rýh šířky do 800 mm strojně s urovnáním dna do předepsaného profilu a spádu v hornině třídy těžitelnosti II skupiny 4 přes 100 m3</t>
  </si>
  <si>
    <t>https://podminky.urs.cz/item/CS_URS_2022_02/132351104</t>
  </si>
  <si>
    <t>kanalizace</t>
  </si>
  <si>
    <t>99*0,8*1,2</t>
  </si>
  <si>
    <t>151101101</t>
  </si>
  <si>
    <t>Zřízení příložného pažení a rozepření stěn rýh hl do 2 m</t>
  </si>
  <si>
    <t>-242612856</t>
  </si>
  <si>
    <t>Zřízení pažení a rozepření stěn rýh pro podzemní vedení příložné pro jakoukoliv mezerovitost, hloubky do 2 m</t>
  </si>
  <si>
    <t>https://podminky.urs.cz/item/CS_URS_2022_02/151101101</t>
  </si>
  <si>
    <t>99*1,2*2</t>
  </si>
  <si>
    <t>5</t>
  </si>
  <si>
    <t>151101111</t>
  </si>
  <si>
    <t>Odstranění příložného pažení a rozepření stěn rýh hl do 2 m</t>
  </si>
  <si>
    <t>1346686911</t>
  </si>
  <si>
    <t>Odstranění pažení a rozepření stěn rýh pro podzemní vedení s uložením materiálu na vzdálenost do 3 m od kraje výkopu příložné, hloubky do 2 m</t>
  </si>
  <si>
    <t>https://podminky.urs.cz/item/CS_URS_2022_02/151101111</t>
  </si>
  <si>
    <t>6</t>
  </si>
  <si>
    <t>162751117</t>
  </si>
  <si>
    <t>Vodorovné přemístění přes 9 000 do 10000 m výkopku/sypaniny z horniny třídy těžitelnosti I skupiny 1 až 3</t>
  </si>
  <si>
    <t>-1347144502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</si>
  <si>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</si>
  <si>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</si>
  <si>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-99*0,8*0,1</t>
  </si>
  <si>
    <t>-99*0,8*0,4</t>
  </si>
  <si>
    <t>Součet</t>
  </si>
  <si>
    <t>7</t>
  </si>
  <si>
    <t>171251201</t>
  </si>
  <si>
    <t>Uložení sypaniny na skládky nebo meziskládky</t>
  </si>
  <si>
    <t>1108315790</t>
  </si>
  <si>
    <t>Uložení sypaniny na skládky nebo meziskládky bez hutnění s upravením uložené sypaniny do předepsaného tvaru</t>
  </si>
  <si>
    <t>https://podminky.urs.cz/item/CS_URS_2022_02/171251201</t>
  </si>
  <si>
    <t>171201231</t>
  </si>
  <si>
    <t>Poplatek za uložení zeminy a kamení na recyklační skládce (skládkovné) kód odpadu 17 05 04</t>
  </si>
  <si>
    <t>t</t>
  </si>
  <si>
    <t>558031688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</si>
  <si>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</si>
  <si>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</si>
  <si>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55,44*1,8 'Přepočtené koeficientem množství</t>
  </si>
  <si>
    <t>9</t>
  </si>
  <si>
    <t>174151101</t>
  </si>
  <si>
    <t>Zásyp jam, šachet rýh nebo kolem objektů sypaninou se zhutněním</t>
  </si>
  <si>
    <t>-977974600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</si>
  <si>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</si>
  <si>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</si>
  <si>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99*0,8*0,1</t>
  </si>
  <si>
    <t>99*0,8*0,4</t>
  </si>
  <si>
    <t>10</t>
  </si>
  <si>
    <t>-1690931993</t>
  </si>
  <si>
    <t>11</t>
  </si>
  <si>
    <t>175151101</t>
  </si>
  <si>
    <t>Obsypání potrubí strojně sypaninou bez prohození, uloženou do 3 m</t>
  </si>
  <si>
    <t>2115267994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</si>
  <si>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</si>
  <si>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</si>
  <si>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12</t>
  </si>
  <si>
    <t>M</t>
  </si>
  <si>
    <t>58337344</t>
  </si>
  <si>
    <t>štěrkopísek frakce 0/32</t>
  </si>
  <si>
    <t>529129231</t>
  </si>
  <si>
    <t>31,68*2 'Přepočtené koeficientem množství</t>
  </si>
  <si>
    <t>13</t>
  </si>
  <si>
    <t>181411132</t>
  </si>
  <si>
    <t>Založení parkového trávníku výsevem pl do 1000 m2 ve svahu přes 1:5 do 1:2</t>
  </si>
  <si>
    <t>2010604003</t>
  </si>
  <si>
    <t>Založení trávníku na půdě předem připravené plochy do 1000 m2 výsevem včetně utažení parkového na svahu přes 1:5 do 1:2</t>
  </si>
  <si>
    <t>https://podminky.urs.cz/item/CS_URS_2022_02/181411132</t>
  </si>
  <si>
    <t>14</t>
  </si>
  <si>
    <t>00572410</t>
  </si>
  <si>
    <t>osivo směs travní parková</t>
  </si>
  <si>
    <t>kg</t>
  </si>
  <si>
    <t>1859046565</t>
  </si>
  <si>
    <t>280*0,05 'Přepočtené koeficientem množství</t>
  </si>
  <si>
    <t>181912111</t>
  </si>
  <si>
    <t>Úprava pláně v hornině třídy těžitelnosti I skupiny 3 bez zhutnění ručně</t>
  </si>
  <si>
    <t>-1386353801</t>
  </si>
  <si>
    <t>Úprava pláně vyrovnáním výškových rozdílů ručně v hornině třídy těžitelnosti I skupiny 3 bez zhutnění</t>
  </si>
  <si>
    <t>https://podminky.urs.cz/item/CS_URS_2022_02/181912111</t>
  </si>
  <si>
    <t>Zemní práce - přípravné a přidružené práce</t>
  </si>
  <si>
    <t>16</t>
  </si>
  <si>
    <t>113106021</t>
  </si>
  <si>
    <t>Rozebrání dlažeb při překopech komunikací pro pěší z betonových dlaždic ručně</t>
  </si>
  <si>
    <t>-1704450896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</si>
  <si>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</si>
  <si>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https://podminky.urs.cz/item/CS_URS_2022_02/113106021</t>
  </si>
  <si>
    <t>68*0,5</t>
  </si>
  <si>
    <t>Vodorovné konstrukce</t>
  </si>
  <si>
    <t>17</t>
  </si>
  <si>
    <t>451573111</t>
  </si>
  <si>
    <t>Lože pod potrubí otevřený výkop ze štěrkopísku</t>
  </si>
  <si>
    <t>-1646402490</t>
  </si>
  <si>
    <t>Lože pod potrubí, stoky a drobné objekty v otevřeném výkopu z písku a štěrkopísku do 63 mm</t>
  </si>
  <si>
    <t>https://podminky.urs.cz/item/CS_URS_2022_02/451573111</t>
  </si>
  <si>
    <t>Komunikace pozemní</t>
  </si>
  <si>
    <t>18</t>
  </si>
  <si>
    <t>451577877</t>
  </si>
  <si>
    <t>Podklad nebo lože pod dlažbu vodorovný nebo do sklonu 1:5 ze štěrkopísku tl přes 30 do 100 mm</t>
  </si>
  <si>
    <t>-1703979691</t>
  </si>
  <si>
    <t>Podklad nebo lože pod dlažbu (přídlažbu) v ploše vodorovné nebo ve sklonu do 1:5, tloušťky od 30 do 100 mm ze štěrkopísku</t>
  </si>
  <si>
    <t>https://podminky.urs.cz/item/CS_URS_2022_02/451577877</t>
  </si>
  <si>
    <t>okap chodník</t>
  </si>
  <si>
    <t>77*0,5</t>
  </si>
  <si>
    <t>19</t>
  </si>
  <si>
    <t>637211121</t>
  </si>
  <si>
    <t>Okapový chodník z betonových dlaždic tl 40 mm kladených do písku se zalitím spár MC</t>
  </si>
  <si>
    <t>1907800693</t>
  </si>
  <si>
    <t>Okapový chodník z dlaždic betonových se zalitím spár cementovou maltou do písku, tl. dlaždic 40 mm</t>
  </si>
  <si>
    <t>https://podminky.urs.cz/item/CS_URS_2022_02/637211121</t>
  </si>
  <si>
    <t>Úpravy povrchů, podlahy a osazování výplní</t>
  </si>
  <si>
    <t>20</t>
  </si>
  <si>
    <t>621131121</t>
  </si>
  <si>
    <t>Penetrační nátěr vnějších podhledů nanášený ručně</t>
  </si>
  <si>
    <t>-214886909</t>
  </si>
  <si>
    <t>Podkladní a spojovací vrstva vnějších omítaných ploch penetrace nanášená ručně podhledů</t>
  </si>
  <si>
    <t>https://podminky.urs.cz/item/CS_URS_2022_02/621131121</t>
  </si>
  <si>
    <t>K6</t>
  </si>
  <si>
    <t>pod okapy</t>
  </si>
  <si>
    <t>100*0,4</t>
  </si>
  <si>
    <t>vstup</t>
  </si>
  <si>
    <t>621142001</t>
  </si>
  <si>
    <t>Potažení vnějších podhledů sklovláknitým pletivem vtlačeným do tenkovrstvé hmoty</t>
  </si>
  <si>
    <t>-2147158804</t>
  </si>
  <si>
    <t>Potažení vnějších ploch pletivem v ploše nebo pruzích, na plném podkladu sklovláknitým vtlačením do tmelu podhledů</t>
  </si>
  <si>
    <t>https://podminky.urs.cz/item/CS_URS_2022_02/621142001</t>
  </si>
  <si>
    <t>22</t>
  </si>
  <si>
    <t>621541022</t>
  </si>
  <si>
    <t>Tenkovrstvá silikonsilikátová zatíraná omítka zrnitost 2,0 mm vnějších podhledů</t>
  </si>
  <si>
    <t>-190527054</t>
  </si>
  <si>
    <t>Omítka tenkovrstvá silikonsilikátová vnějších ploch probarvená bez penetrace, zatíraná (škrábaná), tloušťky 2,0 mm podhledů</t>
  </si>
  <si>
    <t>https://podminky.urs.cz/item/CS_URS_2022_02/621541022</t>
  </si>
  <si>
    <t>23</t>
  </si>
  <si>
    <t>622131121</t>
  </si>
  <si>
    <t>Penetrační nátěr vnějších stěn nanášený ručně</t>
  </si>
  <si>
    <t>-1061989432</t>
  </si>
  <si>
    <t>Podkladní a spojovací vrstva vnějších omítaných ploch penetrace nanášená ručně stěn</t>
  </si>
  <si>
    <t>https://podminky.urs.cz/item/CS_URS_2022_02/622131121</t>
  </si>
  <si>
    <t>sokl K1</t>
  </si>
  <si>
    <t>17,5+22,5+29+8+19+9+6+5,5+2,5</t>
  </si>
  <si>
    <t>(0,6+0,4+0,6+0,4)*4*0,2</t>
  </si>
  <si>
    <t>(0,6+0,8+0,6+0,8)*2*0,2</t>
  </si>
  <si>
    <t>fasáda K2</t>
  </si>
  <si>
    <t>376</t>
  </si>
  <si>
    <t>vstupy</t>
  </si>
  <si>
    <t xml:space="preserve">okna </t>
  </si>
  <si>
    <t>(1,5+1,8+1,5)*5*0,3</t>
  </si>
  <si>
    <t>(1,5+1,5+1,5)*13*0,3</t>
  </si>
  <si>
    <t>(0,6+0,9+0,6)*13*0,3</t>
  </si>
  <si>
    <t>(1,5+0,9+1,5)*2*0,3</t>
  </si>
  <si>
    <t>(0,6+0,9+0,6)*2*0,3</t>
  </si>
  <si>
    <t>1,5+0,3+1,5+1,1+1,1+1,2</t>
  </si>
  <si>
    <t>24</t>
  </si>
  <si>
    <t>622135011</t>
  </si>
  <si>
    <t>Vyrovnání podkladu vnějších stěn tmelem tl do 2 mm</t>
  </si>
  <si>
    <t>1430854244</t>
  </si>
  <si>
    <t>Vyrovnání nerovností podkladu vnějších omítaných ploch tmelem, tloušťky do 2 mm stěn</t>
  </si>
  <si>
    <t>https://podminky.urs.cz/item/CS_URS_2022_02/622135011</t>
  </si>
  <si>
    <t>25</t>
  </si>
  <si>
    <t>622135095</t>
  </si>
  <si>
    <t>Příplatek k vyrovnání vnějších stěn tmelem za každý dalších 1 mm tl</t>
  </si>
  <si>
    <t>462325938</t>
  </si>
  <si>
    <t>Vyrovnání nerovností podkladu vnějších omítaných ploch tmelem, tloušťky do 2 mm Příplatek k ceně za každý další 1 mm tloušťky podkladní vrstvy přes 2 mm tmelem stěn</t>
  </si>
  <si>
    <t>https://podminky.urs.cz/item/CS_URS_2022_02/622135095</t>
  </si>
  <si>
    <t>552,96*2 'Přepočtené koeficientem množství</t>
  </si>
  <si>
    <t>26</t>
  </si>
  <si>
    <t>622142001</t>
  </si>
  <si>
    <t>Potažení vnějších stěn sklovláknitým pletivem vtlačeným do tenkovrstvé hmoty</t>
  </si>
  <si>
    <t>986161367</t>
  </si>
  <si>
    <t>Potažení vnějších ploch pletivem v ploše nebo pruzích, na plném podkladu sklovláknitým vtlačením do tmelu stěn</t>
  </si>
  <si>
    <t>https://podminky.urs.cz/item/CS_URS_2022_02/622142001</t>
  </si>
  <si>
    <t>27</t>
  </si>
  <si>
    <t>622143004</t>
  </si>
  <si>
    <t>Montáž omítkových samolepících začišťovacích profilů pro spojení s okenním rámem</t>
  </si>
  <si>
    <t>m</t>
  </si>
  <si>
    <t>1415375952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</si>
  <si>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</si>
  <si>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https://podminky.urs.cz/item/CS_URS_2022_02/622143004</t>
  </si>
  <si>
    <t>(1,5+1,8+1,5+1,8)*5</t>
  </si>
  <si>
    <t>(1,5+1,5+1,5+1,5)*13</t>
  </si>
  <si>
    <t>(0,6+0,9+0,6+0,9)*13</t>
  </si>
  <si>
    <t>(1,5+0,9+1,5+0,9)*2</t>
  </si>
  <si>
    <t>(0,6+0,9+0,6+0,9)*2</t>
  </si>
  <si>
    <t>dveře</t>
  </si>
  <si>
    <t>(2+1,5+2)</t>
  </si>
  <si>
    <t>(2+0,9+2)</t>
  </si>
  <si>
    <t>28</t>
  </si>
  <si>
    <t>59051476</t>
  </si>
  <si>
    <t>profil začišťovací PVC 9mm s výztužnou tkaninou pro ostění ETICS</t>
  </si>
  <si>
    <t>-802535089</t>
  </si>
  <si>
    <t>(1,5+1,8+1,5)*5</t>
  </si>
  <si>
    <t>(1,5+1,5+1,5)*13</t>
  </si>
  <si>
    <t>(0,6+0,9+0,6)*13</t>
  </si>
  <si>
    <t>(1,5+0,9+1,5)*2</t>
  </si>
  <si>
    <t>(0,6+0,9+0,6)*2</t>
  </si>
  <si>
    <t>132,2*1,1 'Přepočtené koeficientem množství</t>
  </si>
  <si>
    <t>29</t>
  </si>
  <si>
    <t>59051510</t>
  </si>
  <si>
    <t>profil začišťovací s okapnicí PVC s výztužnou tkaninou pro nadpraží ETICS</t>
  </si>
  <si>
    <t>1412093601</t>
  </si>
  <si>
    <t>(1,8)*5</t>
  </si>
  <si>
    <t>(1,5)*13</t>
  </si>
  <si>
    <t>(0,9)*13</t>
  </si>
  <si>
    <t>(0,9)*2</t>
  </si>
  <si>
    <t>(1,5)</t>
  </si>
  <si>
    <t>(0,9)</t>
  </si>
  <si>
    <t>46,2*1,1 'Přepočtené koeficientem množství</t>
  </si>
  <si>
    <t>30</t>
  </si>
  <si>
    <t>63127416</t>
  </si>
  <si>
    <t>profil rohový PVC 23x23mm s výztužnou tkaninou š 100mm pro ETICS</t>
  </si>
  <si>
    <t>224844176</t>
  </si>
  <si>
    <t>(1,5+1,5)*5</t>
  </si>
  <si>
    <t>(1,5+1,5)*13</t>
  </si>
  <si>
    <t>(0,6+0,6)*13</t>
  </si>
  <si>
    <t>(1,5+1,5)*2</t>
  </si>
  <si>
    <t>(0,6+0,6)*2</t>
  </si>
  <si>
    <t>(2+2)</t>
  </si>
  <si>
    <t>86*1,1 'Přepočtené koeficientem množství</t>
  </si>
  <si>
    <t>31</t>
  </si>
  <si>
    <t>622211021</t>
  </si>
  <si>
    <t>Montáž kontaktního zateplení vnějších stěn lepením a mechanickým kotvením polystyrénových desek do betonu a zdiva tl přes 80 do 120 mm</t>
  </si>
  <si>
    <t>-1399838553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</si>
  <si>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</si>
  <si>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https://podminky.urs.cz/item/CS_URS_2022_02/622211021</t>
  </si>
  <si>
    <t>32</t>
  </si>
  <si>
    <t>28376443</t>
  </si>
  <si>
    <t>deska XPS hrana rovná a strukturovaný povrch 300kPa tl 100mm</t>
  </si>
  <si>
    <t>-135865077</t>
  </si>
  <si>
    <t>119*1,03 'Přepočtené koeficientem množství</t>
  </si>
  <si>
    <t>33</t>
  </si>
  <si>
    <t>622211031</t>
  </si>
  <si>
    <t>Montáž kontaktního zateplení vnějších stěn lepením a mechanickým kotvením polystyrénových desek do betonu a zdiva tl přes 120 do 160 mm</t>
  </si>
  <si>
    <t>14431245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</si>
  <si>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</si>
  <si>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https://podminky.urs.cz/item/CS_URS_2022_02/622211031</t>
  </si>
  <si>
    <t>34</t>
  </si>
  <si>
    <t>28376044</t>
  </si>
  <si>
    <t>deska EPS grafitová fasádní λ=0,032 tl 160mm</t>
  </si>
  <si>
    <t>2130020075</t>
  </si>
  <si>
    <t>376*1,03 'Přepočtené koeficientem množství</t>
  </si>
  <si>
    <t>35</t>
  </si>
  <si>
    <t>622212051</t>
  </si>
  <si>
    <t>Montáž kontaktního zateplení vnějšího ostění, nadpraží nebo parapetu hl. špalety do 400 mm lepením desek z polystyrenu tl do 40 mm</t>
  </si>
  <si>
    <t>190489820</t>
  </si>
  <si>
    <t>Montáž kontaktního zateplení vnějšího ostění, nadpraží nebo parapetu lepením z polystyrenových desek hloubky špalet přes 200 do 400 mm, tloušťky desek do 40 mm</t>
  </si>
  <si>
    <t>https://podminky.urs.cz/item/CS_URS_2022_02/622212051</t>
  </si>
  <si>
    <t>36</t>
  </si>
  <si>
    <t>28376031</t>
  </si>
  <si>
    <t>deska EPS grafitová fasádní λ=0,032 tl 30mm</t>
  </si>
  <si>
    <t>-919472377</t>
  </si>
  <si>
    <t>36,54*1,1 'Přepočtené koeficientem množství</t>
  </si>
  <si>
    <t>37</t>
  </si>
  <si>
    <t>28376438</t>
  </si>
  <si>
    <t>deska XPS hrana rovná a strukturovaný povrch 250kPa tl 30mm</t>
  </si>
  <si>
    <t>-1808405180</t>
  </si>
  <si>
    <t>(1,8)*5*0,3</t>
  </si>
  <si>
    <t>(1,5)*13*0,3</t>
  </si>
  <si>
    <t>(0,9)*13*0,3</t>
  </si>
  <si>
    <t>(0,9)*2*0,3</t>
  </si>
  <si>
    <t>13,14*1,1 'Přepočtené koeficientem množství</t>
  </si>
  <si>
    <t>38</t>
  </si>
  <si>
    <t>427322871</t>
  </si>
  <si>
    <t>(0,6+0,4+0,6+0,4)*4</t>
  </si>
  <si>
    <t>(0,6+0,8+0,6+0,8)*2</t>
  </si>
  <si>
    <t>39</t>
  </si>
  <si>
    <t>-632992525</t>
  </si>
  <si>
    <t>2,72*1,1 'Přepočtené koeficientem množství</t>
  </si>
  <si>
    <t>40</t>
  </si>
  <si>
    <t>622221031</t>
  </si>
  <si>
    <t>Montáž kontaktního zateplení vnějších stěn lepením a mechanickým kotvením TI z minerální vlny s podélnou orientací do zdiva a betonu tl přes 120 do 160 mm</t>
  </si>
  <si>
    <t>1892412274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</si>
  <si>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</si>
  <si>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https://podminky.urs.cz/item/CS_URS_2022_02/622221031</t>
  </si>
  <si>
    <t>41</t>
  </si>
  <si>
    <t>63151538</t>
  </si>
  <si>
    <t>deska tepelně izolační minerální kontaktních fasád podélné vlákno λ=0,036 tl 160mm</t>
  </si>
  <si>
    <t>1571309371</t>
  </si>
  <si>
    <t>12*1,03 'Přepočtené koeficientem množství</t>
  </si>
  <si>
    <t>42</t>
  </si>
  <si>
    <t>622222051</t>
  </si>
  <si>
    <t>Montáž kontaktního zateplení vnějšího ostění, nadpraží nebo parapetu hl. špalety do 400 mm lepením desek z minerální vlny tl do 40 mm</t>
  </si>
  <si>
    <t>-1363296448</t>
  </si>
  <si>
    <t>Montáž kontaktního zateplení vnějšího ostění, nadpraží nebo parapetu lepením z desek z minerální vlny s podélnou nebo kolmou orientací vláken nebo z kombinovaných desek hloubky špalet přes 200 do 400 mm, tloušťky desek do 40 mm</t>
  </si>
  <si>
    <t>https://podminky.urs.cz/item/CS_URS_2022_02/622222051</t>
  </si>
  <si>
    <t>43</t>
  </si>
  <si>
    <t>63151518</t>
  </si>
  <si>
    <t>deska tepelně izolační minerální kontaktních fasád podélné vlákno λ=0,036 tl 40mm</t>
  </si>
  <si>
    <t>1026189380</t>
  </si>
  <si>
    <t>(2+1,5+2)*0,3</t>
  </si>
  <si>
    <t>(2+0,9+2)*0,3</t>
  </si>
  <si>
    <t>3,12*1,1 'Přepočtené koeficientem množství</t>
  </si>
  <si>
    <t>44</t>
  </si>
  <si>
    <t>622251101</t>
  </si>
  <si>
    <t>Příplatek k cenám kontaktního zateplení vnějších stěn za zápustnou montáž a použití tepelněizolačních zátek z polystyrenu</t>
  </si>
  <si>
    <t>1168154078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</si>
  <si>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</si>
  <si>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https://podminky.urs.cz/item/CS_URS_2022_02/622251101</t>
  </si>
  <si>
    <t>119+376</t>
  </si>
  <si>
    <t>45</t>
  </si>
  <si>
    <t>622251105</t>
  </si>
  <si>
    <t>Příplatek k cenám kontaktního zateplení vnějších stěn za zápustnou montáž a použití tepelněizolačních zátek z minerální vlny</t>
  </si>
  <si>
    <t>156350774</t>
  </si>
  <si>
    <t>Montáž kontaktního zateplení lepením a mechanickým kotvením Příplatek k cenám za zápustnou montáž kotev s použitím tepelněizolačních zátek na vnější stěny z minerální vlny</t>
  </si>
  <si>
    <t>https://podminky.urs.cz/item/CS_URS_2022_02/622251105</t>
  </si>
  <si>
    <t>46</t>
  </si>
  <si>
    <t>622252001</t>
  </si>
  <si>
    <t>Montáž profilů kontaktního zateplení připevněných mechanicky</t>
  </si>
  <si>
    <t>1651959752</t>
  </si>
  <si>
    <t>Montáž profilů kontaktního zateplení zakládacích soklových připevněných hmoždinkami</t>
  </si>
  <si>
    <t>https://podminky.urs.cz/item/CS_URS_2022_02/622252001</t>
  </si>
  <si>
    <t>47</t>
  </si>
  <si>
    <t>59051653</t>
  </si>
  <si>
    <t>profil zakládací Al tl 0,7mm pro ETICS pro izolant tl 160mm</t>
  </si>
  <si>
    <t>-566696905</t>
  </si>
  <si>
    <t>90*1,1 'Přepočtené koeficientem množství</t>
  </si>
  <si>
    <t>48</t>
  </si>
  <si>
    <t>622252002</t>
  </si>
  <si>
    <t>Montáž profilů kontaktního zateplení lepených</t>
  </si>
  <si>
    <t>1563318045</t>
  </si>
  <si>
    <t>Montáž profilů kontaktního zateplení ostatních stěnových, dilatačních apod. lepených do tmelu</t>
  </si>
  <si>
    <t>https://podminky.urs.cz/item/CS_URS_2022_02/622252002</t>
  </si>
  <si>
    <t>100+56</t>
  </si>
  <si>
    <t>49</t>
  </si>
  <si>
    <t>-1069082047</t>
  </si>
  <si>
    <t>156*1,1 'Přepočtené koeficientem množství</t>
  </si>
  <si>
    <t>50</t>
  </si>
  <si>
    <t>622325112</t>
  </si>
  <si>
    <t>Oprava vnější vápenné hladké omítky členitosti 1 stěn v rozsahu přes 10 do 30 %</t>
  </si>
  <si>
    <t>-980916191</t>
  </si>
  <si>
    <t>Oprava vápenné omítky vnějších ploch stupně členitosti 1 hladké stěn, v rozsahu opravované plochy přes 10 do 30%</t>
  </si>
  <si>
    <t>https://podminky.urs.cz/item/CS_URS_2022_02/622325112</t>
  </si>
  <si>
    <t>6+6+2,5+11+5,5+5,5+9+8+6+2+9+11</t>
  </si>
  <si>
    <t>576,5*0,3 'Přepočtené koeficientem množství</t>
  </si>
  <si>
    <t>51</t>
  </si>
  <si>
    <t>622511112</t>
  </si>
  <si>
    <t>Tenkovrstvá akrylátová mozaiková střednězrnná omítka vnějších stěn</t>
  </si>
  <si>
    <t>455810064</t>
  </si>
  <si>
    <t>Omítka tenkovrstvá akrylátová vnějších ploch probarvená bez penetrace mozaiková střednězrnná stěn</t>
  </si>
  <si>
    <t>https://podminky.urs.cz/item/CS_URS_2022_02/622511112</t>
  </si>
  <si>
    <t>52</t>
  </si>
  <si>
    <t>622531022</t>
  </si>
  <si>
    <t>Tenkovrstvá silikonová zrnitá omítka zrnitost 2,0 mm vnějších stěn</t>
  </si>
  <si>
    <t>561141065</t>
  </si>
  <si>
    <t>Omítka tenkovrstvá silikonová vnějších ploch probarvená bez penetrace zatíraná (škrábaná), zrnitost 2,0 mm stěn</t>
  </si>
  <si>
    <t>https://podminky.urs.cz/item/CS_URS_2022_02/622531022</t>
  </si>
  <si>
    <t>53</t>
  </si>
  <si>
    <t>629135102</t>
  </si>
  <si>
    <t>Vyrovnávací vrstva pod klempířské prvky z MC š přes 150 do 300 mm</t>
  </si>
  <si>
    <t>981626029</t>
  </si>
  <si>
    <t>Vyrovnávací vrstva z cementové malty pod klempířskými prvky šířky přes 150 do 300 mm</t>
  </si>
  <si>
    <t>https://podminky.urs.cz/item/CS_URS_2022_02/629135102</t>
  </si>
  <si>
    <t>1,5*13</t>
  </si>
  <si>
    <t>1,8*5</t>
  </si>
  <si>
    <t>0,9*15</t>
  </si>
  <si>
    <t>0,6*2</t>
  </si>
  <si>
    <t>1,5</t>
  </si>
  <si>
    <t>54</t>
  </si>
  <si>
    <t>629991011</t>
  </si>
  <si>
    <t>Zakrytí výplní otvorů a svislých ploch fólií přilepenou lepící páskou</t>
  </si>
  <si>
    <t>976769072</t>
  </si>
  <si>
    <t>Zakrytí vnějších ploch před znečištěním včetně pozdějšího odkrytí výplní otvorů a svislých ploch fólií přilepenou lepící páskou</t>
  </si>
  <si>
    <t>https://podminky.urs.cz/item/CS_URS_2022_02/629991011</t>
  </si>
  <si>
    <t>1,8*1,5*5</t>
  </si>
  <si>
    <t>1,5*1,5*13</t>
  </si>
  <si>
    <t>0,9*0,6*13</t>
  </si>
  <si>
    <t>0,9*1,5*2</t>
  </si>
  <si>
    <t>0,6*0,9*2</t>
  </si>
  <si>
    <t>1,5*2</t>
  </si>
  <si>
    <t>0,9*2</t>
  </si>
  <si>
    <t>55</t>
  </si>
  <si>
    <t>629995101</t>
  </si>
  <si>
    <t>Očištění vnějších ploch tlakovou vodou</t>
  </si>
  <si>
    <t>2061424806</t>
  </si>
  <si>
    <t>Očištění vnějších ploch tlakovou vodou omytím</t>
  </si>
  <si>
    <t>https://podminky.urs.cz/item/CS_URS_2022_02/629995101</t>
  </si>
  <si>
    <t>56</t>
  </si>
  <si>
    <t>985131311</t>
  </si>
  <si>
    <t>Ruční dočištění ploch stěn, rubu kleneb a podlah ocelových kartáči</t>
  </si>
  <si>
    <t>-539510049</t>
  </si>
  <si>
    <t>Očištění ploch stěn, rubu kleneb a podlah ruční dočištění ocelovými kartáči</t>
  </si>
  <si>
    <t>https://podminky.urs.cz/item/CS_URS_2022_02/985131311</t>
  </si>
  <si>
    <t>57</t>
  </si>
  <si>
    <t>629995223</t>
  </si>
  <si>
    <t>Příplatek k cenám očištění vnějších ploch otryskáním za práci ve stísněném nebo uzavřeném prostoru</t>
  </si>
  <si>
    <t>-1204218774</t>
  </si>
  <si>
    <t>Očištění vnějších ploch tryskáním Příplatek k cenám za zvýšenou pracnost ve stísněném nebo uzavřeném prostoru</t>
  </si>
  <si>
    <t>https://podminky.urs.cz/item/CS_URS_2022_02/629995223</t>
  </si>
  <si>
    <t>Trubní vedení</t>
  </si>
  <si>
    <t>58</t>
  </si>
  <si>
    <t>871313121</t>
  </si>
  <si>
    <t>Montáž kanalizačního potrubí z PVC těsněné gumovým kroužkem otevřený výkop sklon do 20 % DN 160</t>
  </si>
  <si>
    <t>1141365545</t>
  </si>
  <si>
    <t>Montáž kanalizačního potrubí z plastů z tvrdého PVC těsněných gumovým kroužkem v otevřeném výkopu ve sklonu do 20 % DN 160</t>
  </si>
  <si>
    <t>https://podminky.urs.cz/item/CS_URS_2022_02/871313121</t>
  </si>
  <si>
    <t>51+48</t>
  </si>
  <si>
    <t>59</t>
  </si>
  <si>
    <t>28611173</t>
  </si>
  <si>
    <t>trubka kanalizační PVC DN 160x1000mm SN10</t>
  </si>
  <si>
    <t>-1520307293</t>
  </si>
  <si>
    <t>60</t>
  </si>
  <si>
    <t>894811113</t>
  </si>
  <si>
    <t>Revizní šachta z PVC typ přímý, DN 315/160 hl od 1360 do 1730 mm</t>
  </si>
  <si>
    <t>kus</t>
  </si>
  <si>
    <t>1499854933</t>
  </si>
  <si>
    <t>Revizní šachta z tvrdého PVC v otevřeném výkopu typ přímý (DN šachty/DN trubního vedení) DN 315/160, hloubka od 1360 do 1730 mm</t>
  </si>
  <si>
    <t>https://podminky.urs.cz/item/CS_URS_2022_02/894811113</t>
  </si>
  <si>
    <t>Ostatní konstrukce a práce, bourání</t>
  </si>
  <si>
    <t>61</t>
  </si>
  <si>
    <t>952901111</t>
  </si>
  <si>
    <t>Vyčištění budov bytové a občanské výstavby při výšce podlaží do 4 m</t>
  </si>
  <si>
    <t>-1329239739</t>
  </si>
  <si>
    <t>Vyčištění budov nebo objektů před předáním do užívání budov bytové nebo občanské výstavby, světlé výšky podlaží do 4 m</t>
  </si>
  <si>
    <t>https://podminky.urs.cz/item/CS_URS_2022_02/952901111</t>
  </si>
  <si>
    <t>1PP</t>
  </si>
  <si>
    <t>62</t>
  </si>
  <si>
    <t>978015341</t>
  </si>
  <si>
    <t>Otlučení (osekání) vnější vápenné nebo vápenocementové omítky stupně členitosti 1 a 2 v rozsahu přes 20 do 30 %</t>
  </si>
  <si>
    <t>-938341231</t>
  </si>
  <si>
    <t>Otlučení vápenných nebo vápenocementových omítek vnějších ploch s vyškrabáním spar a s očištěním zdiva stupně členitosti 1 a 2, v rozsahu přes 10 do 30 %</t>
  </si>
  <si>
    <t>https://podminky.urs.cz/item/CS_URS_2022_02/978015341</t>
  </si>
  <si>
    <t>997</t>
  </si>
  <si>
    <t>Přesun sutě</t>
  </si>
  <si>
    <t>63</t>
  </si>
  <si>
    <t>997013214</t>
  </si>
  <si>
    <t>Vnitrostaveništní doprava suti a vybouraných hmot pro budovy v přes 12 do 15 m ručně</t>
  </si>
  <si>
    <t>48957295</t>
  </si>
  <si>
    <t>Vnitrostaveništní doprava suti a vybouraných hmot vodorovně do 50 m svisle ručně pro budovy a haly výšky přes 12 do 15 m</t>
  </si>
  <si>
    <t>https://podminky.urs.cz/item/CS_URS_2022_02/997013214</t>
  </si>
  <si>
    <t>64</t>
  </si>
  <si>
    <t>997013501</t>
  </si>
  <si>
    <t>Odvoz suti a vybouraných hmot na skládku nebo meziskládku do 1 km se složením</t>
  </si>
  <si>
    <t>-2067964490</t>
  </si>
  <si>
    <t>Odvoz suti a vybouraných hmot na skládku nebo meziskládku se složením, na vzdálenost do 1 km</t>
  </si>
  <si>
    <t>https://podminky.urs.cz/item/CS_URS_2022_02/997013501</t>
  </si>
  <si>
    <t>65</t>
  </si>
  <si>
    <t>997013509</t>
  </si>
  <si>
    <t>Příplatek k odvozu suti a vybouraných hmot na skládku ZKD 1 km přes 1 km</t>
  </si>
  <si>
    <t>-1940578837</t>
  </si>
  <si>
    <t>Odvoz suti a vybouraných hmot na skládku nebo meziskládku se složením, na vzdálenost Příplatek k ceně za každý další i započatý 1 km přes 1 km</t>
  </si>
  <si>
    <t>https://podminky.urs.cz/item/CS_URS_2022_02/997013509</t>
  </si>
  <si>
    <t>27,211*14 'Přepočtené koeficientem množství</t>
  </si>
  <si>
    <t>66</t>
  </si>
  <si>
    <t>997013631</t>
  </si>
  <si>
    <t>Poplatek za uložení na skládce (skládkovné) stavebního odpadu směsného kód odpadu 17 09 04</t>
  </si>
  <si>
    <t>737051205</t>
  </si>
  <si>
    <t>Poplatek za uložení stavebního odpadu na skládce (skládkovné) směsného stavebního a demoličního zatříděného do Katalogu odpadů pod kódem 17 09 04</t>
  </si>
  <si>
    <t>https://podminky.urs.cz/item/CS_URS_2022_02/997013631</t>
  </si>
  <si>
    <t>998</t>
  </si>
  <si>
    <t>Přesun hmot</t>
  </si>
  <si>
    <t>67</t>
  </si>
  <si>
    <t>998017003</t>
  </si>
  <si>
    <t>Přesun hmot s omezením mechanizace pro budovy v přes 12 do 24 m</t>
  </si>
  <si>
    <t>-1526535684</t>
  </si>
  <si>
    <t>Přesun hmot pro budovy občanské výstavby, bydlení, výrobu a služby s omezením mechanizace vodorovná dopravní vzdálenost do 100 m pro budovy s jakoukoliv nosnou konstrukcí výšky přes 12 do 24 m</t>
  </si>
  <si>
    <t>https://podminky.urs.cz/item/CS_URS_2022_02/998017003</t>
  </si>
  <si>
    <t>Úprava povrchů vnitřních</t>
  </si>
  <si>
    <t>68</t>
  </si>
  <si>
    <t>611131121</t>
  </si>
  <si>
    <t>Penetrační disperzní nátěr vnitřních stropů nanášený ručně</t>
  </si>
  <si>
    <t>-660939254</t>
  </si>
  <si>
    <t>Podkladní a spojovací vrstva vnitřních omítaných ploch penetrace disperzní nanášená ručně stropů</t>
  </si>
  <si>
    <t>https://podminky.urs.cz/item/CS_URS_2022_02/611131121</t>
  </si>
  <si>
    <t>69</t>
  </si>
  <si>
    <t>621221021</t>
  </si>
  <si>
    <t>Montáž kontaktního zateplení vnějších podhledů lepením a mechanickým kotvením desek z minerální vlny s podélnou orientací do betonu a zdiva tl přes 80 do 120 mm</t>
  </si>
  <si>
    <t>1741788325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</si>
  <si>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80 do 120 mm</t>
  </si>
  <si>
    <t>https://podminky.urs.cz/item/CS_URS_2022_02/621221021</t>
  </si>
  <si>
    <t>K5</t>
  </si>
  <si>
    <t>70</t>
  </si>
  <si>
    <t>63152379</t>
  </si>
  <si>
    <t>deska tepelně izolační minerální kontaktních pro podhledy finální s povrchovou úpravou λ=0,037 tl 100mm</t>
  </si>
  <si>
    <t>1732900963</t>
  </si>
  <si>
    <t>58*1,05 'Přepočtené koeficientem množství</t>
  </si>
  <si>
    <t>PSV</t>
  </si>
  <si>
    <t>Práce a dodávky PSV</t>
  </si>
  <si>
    <t>711</t>
  </si>
  <si>
    <t>Izolace proti vodě, vlhkosti a plynům</t>
  </si>
  <si>
    <t>71</t>
  </si>
  <si>
    <t>711112001</t>
  </si>
  <si>
    <t>Provedení izolace proti zemní vlhkosti svislé za studena nátěrem penetračním</t>
  </si>
  <si>
    <t>-264267219</t>
  </si>
  <si>
    <t>Provedení izolace proti zemní vlhkosti natěradly a tmely za studena na ploše svislé S nátěrem penetračním</t>
  </si>
  <si>
    <t>https://podminky.urs.cz/item/CS_URS_2022_02/711112001</t>
  </si>
  <si>
    <t>72</t>
  </si>
  <si>
    <t>11163150</t>
  </si>
  <si>
    <t>lak penetrační asfaltový</t>
  </si>
  <si>
    <t>790065536</t>
  </si>
  <si>
    <t>81,5*0,0004 'Přepočtené koeficientem množství</t>
  </si>
  <si>
    <t>73</t>
  </si>
  <si>
    <t>711142559</t>
  </si>
  <si>
    <t>Provedení izolace proti zemní vlhkosti pásy přitavením svislé NAIP</t>
  </si>
  <si>
    <t>-1952930415</t>
  </si>
  <si>
    <t>Provedení izolace proti zemní vlhkosti pásy přitavením NAIP na ploše svislé S</t>
  </si>
  <si>
    <t>https://podminky.urs.cz/item/CS_URS_2022_02/711142559</t>
  </si>
  <si>
    <t>74</t>
  </si>
  <si>
    <t>62853004</t>
  </si>
  <si>
    <t>pás asfaltový natavitelný modifikovaný SBS tl 4,0mm s vložkou ze skleněné tkaniny a spalitelnou PE fólií nebo jemnozrnným minerálním posypem na horním povrchu</t>
  </si>
  <si>
    <t>-740319456</t>
  </si>
  <si>
    <t>81,5*1,1 'Přepočtené koeficientem množství</t>
  </si>
  <si>
    <t>75</t>
  </si>
  <si>
    <t>1555174570</t>
  </si>
  <si>
    <t>76</t>
  </si>
  <si>
    <t>62855001</t>
  </si>
  <si>
    <t>pás asfaltový natavitelný modifikovaný SBS tl 4,0mm s vložkou z polyesterové rohože a spalitelnou PE fólií nebo jemnozrnným minerálním posypem na horním povrchu</t>
  </si>
  <si>
    <t>-553133389</t>
  </si>
  <si>
    <t>77</t>
  </si>
  <si>
    <t>711161215</t>
  </si>
  <si>
    <t>Izolace proti zemní vlhkosti nopovou fólií svislá, nopek v 20,0 mm, tl do 1,0 mm</t>
  </si>
  <si>
    <t>-1408368124</t>
  </si>
  <si>
    <t>Izolace proti zemní vlhkosti a beztlakové vodě nopovými fóliemi na ploše svislé S vrstva ochranná, odvětrávací a drenážní výška nopku 20,0 mm, tl. fólie do 1,0 mm</t>
  </si>
  <si>
    <t>https://podminky.urs.cz/item/CS_URS_2022_02/711161215</t>
  </si>
  <si>
    <t>78</t>
  </si>
  <si>
    <t>711161384</t>
  </si>
  <si>
    <t>Izolace proti zemní vlhkosti nopovou fólií ukončení provětrávací lištou</t>
  </si>
  <si>
    <t>-31638025</t>
  </si>
  <si>
    <t>Izolace proti zemní vlhkosti a beztlakové vodě nopovými fóliemi ostatní ukončení izolace provětrávací lištou</t>
  </si>
  <si>
    <t>https://podminky.urs.cz/item/CS_URS_2022_02/711161384</t>
  </si>
  <si>
    <t>79</t>
  </si>
  <si>
    <t>998711202</t>
  </si>
  <si>
    <t>Přesun hmot procentní pro izolace proti vodě, vlhkosti a plynům v objektech v přes 6 do 12 m</t>
  </si>
  <si>
    <t>%</t>
  </si>
  <si>
    <t>624039089</t>
  </si>
  <si>
    <t>Přesun hmot pro izolace proti vodě, vlhkosti a plynům stanovený procentní sazbou (%) z ceny vodorovná dopravní vzdálenost do 50 m v objektech výšky přes 6 do 12 m</t>
  </si>
  <si>
    <t>https://podminky.urs.cz/item/CS_URS_2022_02/998711202</t>
  </si>
  <si>
    <t>712</t>
  </si>
  <si>
    <t>Povlakové krytiny</t>
  </si>
  <si>
    <t>80</t>
  </si>
  <si>
    <t>712600841</t>
  </si>
  <si>
    <t>Odstranění povlakové krytiny střech přes 30° odškrabáním mechu s urovnáním povrchu a očištěním</t>
  </si>
  <si>
    <t>-1669717269</t>
  </si>
  <si>
    <t>Ostatní práce při odstranění povlakové krytiny střech šikmých přes 30° mechu odškrabáním a očistěním s urovnáním povrchu</t>
  </si>
  <si>
    <t>https://podminky.urs.cz/item/CS_URS_2022_02/712600841</t>
  </si>
  <si>
    <t>131+94+20+13+116</t>
  </si>
  <si>
    <t>81</t>
  </si>
  <si>
    <t>712600845</t>
  </si>
  <si>
    <t>Demontáž ventilační hlavice na střeše sklonu přes 30°</t>
  </si>
  <si>
    <t>992618561</t>
  </si>
  <si>
    <t>Ostatní práce při odstranění povlakové krytiny střech šikmých přes 30° doplňků ventilační hlavice</t>
  </si>
  <si>
    <t>https://podminky.urs.cz/item/CS_URS_2022_02/712600845</t>
  </si>
  <si>
    <t>713</t>
  </si>
  <si>
    <t>Izolace tepelné</t>
  </si>
  <si>
    <t>82</t>
  </si>
  <si>
    <t>713110813</t>
  </si>
  <si>
    <t>Odstranění tepelné izolace stropů volně kladené z vláknitých materiálů suchých tl přes 100 mm</t>
  </si>
  <si>
    <t>1401291589</t>
  </si>
  <si>
    <t>Odstranění tepelné izolace stropů nebo podhledů z rohoží, pásů, dílců, desek, bloků volně kladených z vláknitých materiálů suchých, tloušťka izolace přes 100 mm</t>
  </si>
  <si>
    <t>https://podminky.urs.cz/item/CS_URS_2022_02/713110813</t>
  </si>
  <si>
    <t>půda 2NP</t>
  </si>
  <si>
    <t>půda 1NP</t>
  </si>
  <si>
    <t>188+22</t>
  </si>
  <si>
    <t>83</t>
  </si>
  <si>
    <t>713121121</t>
  </si>
  <si>
    <t>Montáž izolace tepelné podlah volně kladenými rohožemi, pásy, dílci, deskami 2 vrstvy</t>
  </si>
  <si>
    <t>-1725594639</t>
  </si>
  <si>
    <t>Montáž tepelné izolace podlah rohožemi, pásy, deskami, dílci, bloky (izolační materiál ve specifikaci) kladenými volně dvouvrstvá</t>
  </si>
  <si>
    <t>https://podminky.urs.cz/item/CS_URS_2022_02/713121121</t>
  </si>
  <si>
    <t xml:space="preserve">K4 </t>
  </si>
  <si>
    <t>84</t>
  </si>
  <si>
    <t>63148105</t>
  </si>
  <si>
    <t>deska tepelně izolační minerální univerzální λ=0,038-0,039 tl 120mm</t>
  </si>
  <si>
    <t>1457101316</t>
  </si>
  <si>
    <t>287*2,03 'Přepočtené koeficientem množství</t>
  </si>
  <si>
    <t>85</t>
  </si>
  <si>
    <t>713122111</t>
  </si>
  <si>
    <t>Parotěsná vrstva pro pochozí půdy vodorovná</t>
  </si>
  <si>
    <t>-1525086467</t>
  </si>
  <si>
    <t>Izolace pro pochozí půdy parotěsná vrstva na ploše vodorovné V</t>
  </si>
  <si>
    <t>https://podminky.urs.cz/item/CS_URS_2022_02/713122111</t>
  </si>
  <si>
    <t>86</t>
  </si>
  <si>
    <t>713191133</t>
  </si>
  <si>
    <t>Montáž izolace tepelné podlah, stropů vrchem nebo střech překrytí fólií s přelepeným spojem</t>
  </si>
  <si>
    <t>2013020650</t>
  </si>
  <si>
    <t>Montáž tepelné izolace stavebních konstrukcí - doplňky a konstrukční součásti podlah, stropů vrchem nebo střech překrytím fólií položenou volně s přelepením spojů</t>
  </si>
  <si>
    <t>https://podminky.urs.cz/item/CS_URS_2022_02/713191133</t>
  </si>
  <si>
    <t>87</t>
  </si>
  <si>
    <t>63150819</t>
  </si>
  <si>
    <t>fólie kontaktní difuzně propustná pro doplňkovou hydroizolační vrstvu, jednovrstvá mikrovláknitá s funkční vrstvou tl 220μm</t>
  </si>
  <si>
    <t>-1084746833</t>
  </si>
  <si>
    <t>287*1,1 'Přepočtené koeficientem množství</t>
  </si>
  <si>
    <t>88</t>
  </si>
  <si>
    <t>998713102</t>
  </si>
  <si>
    <t>Přesun hmot tonážní pro izolace tepelné v objektech v přes 6 do 12 m</t>
  </si>
  <si>
    <t>-884772014</t>
  </si>
  <si>
    <t>Přesun hmot pro izolace tepelné stanovený z hmotnosti přesunovaného materiálu vodorovná dopravní vzdálenost do 50 m v objektech výšky přes 6 m do 12 m</t>
  </si>
  <si>
    <t>https://podminky.urs.cz/item/CS_URS_2022_02/998713102</t>
  </si>
  <si>
    <t>721</t>
  </si>
  <si>
    <t>Zdravotechnika - vnitřní kanalizace</t>
  </si>
  <si>
    <t>89</t>
  </si>
  <si>
    <t>721242105</t>
  </si>
  <si>
    <t>Lapač střešních splavenin z PP se zápachovou klapkou a lapacím košem DN 110</t>
  </si>
  <si>
    <t>1116105688</t>
  </si>
  <si>
    <t>Lapače střešních splavenin polypropylenové (PP) se svislým odtokem DN 110</t>
  </si>
  <si>
    <t>https://podminky.urs.cz/item/CS_URS_2022_02/721242105</t>
  </si>
  <si>
    <t>90</t>
  </si>
  <si>
    <t>721273153</t>
  </si>
  <si>
    <t>Hlavice ventilační polypropylen PP DN 110</t>
  </si>
  <si>
    <t>-285206224</t>
  </si>
  <si>
    <t>Ventilační hlavice z polypropylenu (PP) DN 110</t>
  </si>
  <si>
    <t>https://podminky.urs.cz/item/CS_URS_2022_02/721273153</t>
  </si>
  <si>
    <t>741</t>
  </si>
  <si>
    <t>Elektroinstalace - silnoproud</t>
  </si>
  <si>
    <t>91</t>
  </si>
  <si>
    <t>741370002</t>
  </si>
  <si>
    <t>Montáž svítidlo žárovkové bytové stropní přisazené 1 zdroj se sklem</t>
  </si>
  <si>
    <t>1868479971</t>
  </si>
  <si>
    <t>Montáž svítidel žárovkových se zapojením vodičů bytových nebo společenských místností stropních přisazených 1 zdroj se sklem</t>
  </si>
  <si>
    <t>https://podminky.urs.cz/item/CS_URS_2022_02/741370002</t>
  </si>
  <si>
    <t>92</t>
  </si>
  <si>
    <t>741374811</t>
  </si>
  <si>
    <t>Demontáž osvětlovacího modulového systému bodového vestavného se zachováním funkčnosti</t>
  </si>
  <si>
    <t>1075591900</t>
  </si>
  <si>
    <t>Demontáž svítidel se zachováním funkčnosti interiérových modulového systému bodových vestavných</t>
  </si>
  <si>
    <t>https://podminky.urs.cz/item/CS_URS_2022_02/741374811</t>
  </si>
  <si>
    <t>93</t>
  </si>
  <si>
    <t>741410001</t>
  </si>
  <si>
    <t>Montáž vodič uzemňovací pásek D do 120 mm2 na povrchu</t>
  </si>
  <si>
    <t>1752532459</t>
  </si>
  <si>
    <t>Montáž uzemňovacího vedení s upevněním, propojením a připojením pomocí svorek na povrchu pásku průřezu do 120 mm2</t>
  </si>
  <si>
    <t>https://podminky.urs.cz/item/CS_URS_2022_02/741410001</t>
  </si>
  <si>
    <t>94</t>
  </si>
  <si>
    <t>35442062</t>
  </si>
  <si>
    <t>pás zemnící 30x4mm FeZn</t>
  </si>
  <si>
    <t>-1160306607</t>
  </si>
  <si>
    <t>95</t>
  </si>
  <si>
    <t>35441073</t>
  </si>
  <si>
    <t>drát D 10mm FeZn</t>
  </si>
  <si>
    <t>-1694566093</t>
  </si>
  <si>
    <t>96</t>
  </si>
  <si>
    <t>741420001</t>
  </si>
  <si>
    <t>Montáž drát nebo lano hromosvodné svodové D do 10 mm s podpěrou</t>
  </si>
  <si>
    <t>1570772881</t>
  </si>
  <si>
    <t>Montáž hromosvodného vedení svodových drátů nebo lan s podpěrami, Ø do 10 mm</t>
  </si>
  <si>
    <t>https://podminky.urs.cz/item/CS_URS_2022_02/741420001</t>
  </si>
  <si>
    <t>97</t>
  </si>
  <si>
    <t>35441077</t>
  </si>
  <si>
    <t>drát D 8mm AlMgSi</t>
  </si>
  <si>
    <t>-647831828</t>
  </si>
  <si>
    <t>110*0,5 'Přepočtené koeficientem množství</t>
  </si>
  <si>
    <t>98</t>
  </si>
  <si>
    <t>35441714</t>
  </si>
  <si>
    <t>podpěra vedení hromosvodu na plechovou krytinu, nerez</t>
  </si>
  <si>
    <t>1177618030</t>
  </si>
  <si>
    <t>99</t>
  </si>
  <si>
    <t>35441690</t>
  </si>
  <si>
    <t>podpěra vedení hromosvodu do zdiva, Cu</t>
  </si>
  <si>
    <t>1592244983</t>
  </si>
  <si>
    <t>100</t>
  </si>
  <si>
    <t>35441925</t>
  </si>
  <si>
    <t>svorka zkušební pro lano D 6-12mm, FeZn</t>
  </si>
  <si>
    <t>-556818064</t>
  </si>
  <si>
    <t>101</t>
  </si>
  <si>
    <t>35441875</t>
  </si>
  <si>
    <t>svorka křížová pro vodič D 6-10mm</t>
  </si>
  <si>
    <t>-510380164</t>
  </si>
  <si>
    <t>102</t>
  </si>
  <si>
    <t>35441905</t>
  </si>
  <si>
    <t>svorka připojovací k připojení okapových žlabů</t>
  </si>
  <si>
    <t>495548027</t>
  </si>
  <si>
    <t>103</t>
  </si>
  <si>
    <t>35431162</t>
  </si>
  <si>
    <t>svorka univerzální pro lano 6-50mm2</t>
  </si>
  <si>
    <t>-293958358</t>
  </si>
  <si>
    <t>104</t>
  </si>
  <si>
    <t>741420051</t>
  </si>
  <si>
    <t>Montáž vedení hromosvodné-úhelník nebo trubka s držáky do zdiva</t>
  </si>
  <si>
    <t>-1136767013</t>
  </si>
  <si>
    <t>Montáž hromosvodného vedení ochranných prvků úhelníků nebo trubek s držáky do zdiva</t>
  </si>
  <si>
    <t>https://podminky.urs.cz/item/CS_URS_2022_02/741420051</t>
  </si>
  <si>
    <t>105</t>
  </si>
  <si>
    <t>35441830</t>
  </si>
  <si>
    <t>úhelník ochranný na ochranu svodu - 1700mm, FeZn</t>
  </si>
  <si>
    <t>-2145121839</t>
  </si>
  <si>
    <t>106</t>
  </si>
  <si>
    <t>741430004</t>
  </si>
  <si>
    <t>Montáž tyč jímací délky do 3 m na střešní hřeben</t>
  </si>
  <si>
    <t>691096159</t>
  </si>
  <si>
    <t>Montáž jímacích tyčí délky do 3 m, na střešní hřeben</t>
  </si>
  <si>
    <t>https://podminky.urs.cz/item/CS_URS_2022_02/741430004</t>
  </si>
  <si>
    <t>107</t>
  </si>
  <si>
    <t>35441860</t>
  </si>
  <si>
    <t>svorka FeZn k jímací tyči - 4 šrouby</t>
  </si>
  <si>
    <t>-1670790450</t>
  </si>
  <si>
    <t>108</t>
  </si>
  <si>
    <t>35441055</t>
  </si>
  <si>
    <t>tyč jímací s kovaným hrotem 1500mm FeZn</t>
  </si>
  <si>
    <t>1079257635</t>
  </si>
  <si>
    <t>109</t>
  </si>
  <si>
    <t>35441124</t>
  </si>
  <si>
    <t>tyč jímací s rovným koncem 3000mm nerez</t>
  </si>
  <si>
    <t>-121560106</t>
  </si>
  <si>
    <t>742</t>
  </si>
  <si>
    <t>Elektroinstalace - slaboproud</t>
  </si>
  <si>
    <t>110</t>
  </si>
  <si>
    <t>742310002</t>
  </si>
  <si>
    <t>Montáž komunikačního tabla k domácímu telefonu</t>
  </si>
  <si>
    <t>927221059</t>
  </si>
  <si>
    <t>Montáž domovního telefonu komunikačního tabla</t>
  </si>
  <si>
    <t>https://podminky.urs.cz/item/CS_URS_2022_02/742310002</t>
  </si>
  <si>
    <t>111</t>
  </si>
  <si>
    <t>742310802</t>
  </si>
  <si>
    <t>Demontáž komunikačního tabla k domácímu telefonu</t>
  </si>
  <si>
    <t>570254531</t>
  </si>
  <si>
    <t>Demontáž domovního telefonu komunikačního tabla</t>
  </si>
  <si>
    <t>https://podminky.urs.cz/item/CS_URS_2022_02/742310802</t>
  </si>
  <si>
    <t>751</t>
  </si>
  <si>
    <t>Vzduchotechnika</t>
  </si>
  <si>
    <t>112</t>
  </si>
  <si>
    <t>751398021</t>
  </si>
  <si>
    <t>Montáž větrací mřížky stěnové do 0,040 m2</t>
  </si>
  <si>
    <t>1590624539</t>
  </si>
  <si>
    <t>Montáž ostatních zařízení větrací mřížky stěnové, průřezu do 0,040 m2</t>
  </si>
  <si>
    <t>https://podminky.urs.cz/item/CS_URS_2022_02/751398021</t>
  </si>
  <si>
    <t>113</t>
  </si>
  <si>
    <t>55341426</t>
  </si>
  <si>
    <t>mřížka větrací nerezová se síťovinou 200x200mm</t>
  </si>
  <si>
    <t>-2109099047</t>
  </si>
  <si>
    <t>114</t>
  </si>
  <si>
    <t>751525082</t>
  </si>
  <si>
    <t>Montáž potrubí plastového kruhového bez příruby D přes 100 do 200 mm</t>
  </si>
  <si>
    <t>-863131764</t>
  </si>
  <si>
    <t>Montáž potrubí plastového kruhového bez příruby, průměru přes 100 do 200 mm</t>
  </si>
  <si>
    <t>https://podminky.urs.cz/item/CS_URS_2022_02/751525082</t>
  </si>
  <si>
    <t>8*0,2</t>
  </si>
  <si>
    <t>115</t>
  </si>
  <si>
    <t>28619324</t>
  </si>
  <si>
    <t>trubka kanalizační PE-HD D 160mm</t>
  </si>
  <si>
    <t>3161925</t>
  </si>
  <si>
    <t>1,6*1,1 'Přepočtené koeficientem množství</t>
  </si>
  <si>
    <t>116</t>
  </si>
  <si>
    <t>998751101</t>
  </si>
  <si>
    <t>Přesun hmot tonážní pro vzduchotechniku v objektech výšky do 12 m</t>
  </si>
  <si>
    <t>694997711</t>
  </si>
  <si>
    <t>Přesun hmot pro vzduchotechniku stanovený z hmotnosti přesunovaného materiálu vodorovná dopravní vzdálenost do 100 m v objektech výšky do 12 m</t>
  </si>
  <si>
    <t>https://podminky.urs.cz/item/CS_URS_2022_02/998751101</t>
  </si>
  <si>
    <t>762</t>
  </si>
  <si>
    <t>Konstrukce tesařské</t>
  </si>
  <si>
    <t>117</t>
  </si>
  <si>
    <t>762083111</t>
  </si>
  <si>
    <t>Impregnace řeziva proti dřevokaznému hmyzu a houbám máčením třída ohrožení 1 a 2</t>
  </si>
  <si>
    <t>-1497418860</t>
  </si>
  <si>
    <t>Impregnace řeziva máčením proti dřevokaznému hmyzu a houbám, třída ohrožení 1 a 2 (dřevo v interiéru)</t>
  </si>
  <si>
    <t>https://podminky.urs.cz/item/CS_URS_2022_02/762083111</t>
  </si>
  <si>
    <t>0,14*0,18*36</t>
  </si>
  <si>
    <t>118</t>
  </si>
  <si>
    <t>762331932</t>
  </si>
  <si>
    <t>Vyřezání části střešní vazby průřezové pl řeziva přes 224 do 288 cm2 dl přes 3 do 5 m</t>
  </si>
  <si>
    <t>-598505940</t>
  </si>
  <si>
    <t>Vyřezání části střešní vazby vázané konstrukce krovů průřezové plochy řeziva přes 224 do 288 cm2, délky vyřezané části krovového prvku přes 3 do 5 m</t>
  </si>
  <si>
    <t>https://podminky.urs.cz/item/CS_URS_2022_02/762331932</t>
  </si>
  <si>
    <t>119</t>
  </si>
  <si>
    <t>762332923</t>
  </si>
  <si>
    <t>Doplnění části střešní vazby hranoly průřezové pl přes 224 do 288 cm2 včetně materiálu</t>
  </si>
  <si>
    <t>-1210654548</t>
  </si>
  <si>
    <t>Doplnění střešní vazby řezivem (materiál v ceně) průřezové plochy přes 224 do 288 cm2</t>
  </si>
  <si>
    <t>https://podminky.urs.cz/item/CS_URS_2022_02/762332923</t>
  </si>
  <si>
    <t>120</t>
  </si>
  <si>
    <t>762342314</t>
  </si>
  <si>
    <t>Montáž laťování na střechách složitých sklonu do 60° osové vzdálenosti přes 150 do 360 mm</t>
  </si>
  <si>
    <t>-94840996</t>
  </si>
  <si>
    <t>Montáž laťování střech složitých sklonu do 60° při osové vzdálenosti latí přes 150 do 360 mm</t>
  </si>
  <si>
    <t>https://podminky.urs.cz/item/CS_URS_2022_02/762342314</t>
  </si>
  <si>
    <t>121</t>
  </si>
  <si>
    <t>60514105</t>
  </si>
  <si>
    <t>řezivo jehličnaté lať pevnostní třída S10-13 průřez 30x50mm</t>
  </si>
  <si>
    <t>-668676620</t>
  </si>
  <si>
    <t>0,03*0,05*1*3,5*374*1,2</t>
  </si>
  <si>
    <t>122</t>
  </si>
  <si>
    <t>762342441</t>
  </si>
  <si>
    <t>Montáž lišt trojúhelníkových sklonu do 60°</t>
  </si>
  <si>
    <t>248946001</t>
  </si>
  <si>
    <t>Montáž laťování montáž lišt trojúhelníkových</t>
  </si>
  <si>
    <t>https://podminky.urs.cz/item/CS_URS_2022_02/762342441</t>
  </si>
  <si>
    <t>374*2,5</t>
  </si>
  <si>
    <t>123</t>
  </si>
  <si>
    <t>60514106</t>
  </si>
  <si>
    <t>řezivo jehličnaté lať pevnostní třída S10-13 průřez 40x60mm</t>
  </si>
  <si>
    <t>-1251026656</t>
  </si>
  <si>
    <t>0,04*0,06*935*1,2</t>
  </si>
  <si>
    <t>124</t>
  </si>
  <si>
    <t>762342811</t>
  </si>
  <si>
    <t>Demontáž laťování střech z latí osové vzdálenosti do 0,22 m</t>
  </si>
  <si>
    <t>2128041374</t>
  </si>
  <si>
    <t>Demontáž bednění a laťování laťování střech sklonu do 60° se všemi nadstřešními konstrukcemi, z latí průřezové plochy do 25 cm2 při osové vzdálenosti do 0,22 m</t>
  </si>
  <si>
    <t>https://podminky.urs.cz/item/CS_URS_2022_02/762342811</t>
  </si>
  <si>
    <t>125</t>
  </si>
  <si>
    <t>762395000</t>
  </si>
  <si>
    <t>Spojovací prostředky krovů, bednění, laťování, nadstřešních konstrukcí</t>
  </si>
  <si>
    <t>1251592051</t>
  </si>
  <si>
    <t>Spojovací prostředky krovů, bednění a laťování, nadstřešních konstrukcí svory, prkna, hřebíky, pásová ocel, vruty</t>
  </si>
  <si>
    <t>https://podminky.urs.cz/item/CS_URS_2022_02/762395000</t>
  </si>
  <si>
    <t>126</t>
  </si>
  <si>
    <t>762795000</t>
  </si>
  <si>
    <t>Spojovací prostředky pro montáž prostorových vázaných kcí</t>
  </si>
  <si>
    <t>1313203437</t>
  </si>
  <si>
    <t>Spojovací prostředky prostorových vázaných konstrukcí hřebíky, svory, fixační prkna</t>
  </si>
  <si>
    <t>https://podminky.urs.cz/item/CS_URS_2022_02/762795000</t>
  </si>
  <si>
    <t>127</t>
  </si>
  <si>
    <t>762511247</t>
  </si>
  <si>
    <t>Podlahové kce podkladové z desek OSB tl 25 mm na sraz šroubovaných</t>
  </si>
  <si>
    <t>1071391221</t>
  </si>
  <si>
    <t>Podlahové konstrukce podkladové z dřevoštěpkových desek OSB jednovrstvých šroubovaných na sraz, tloušťky desky 25 mm</t>
  </si>
  <si>
    <t>https://podminky.urs.cz/item/CS_URS_2022_02/762511247</t>
  </si>
  <si>
    <t>na půdě k výlezu</t>
  </si>
  <si>
    <t>128</t>
  </si>
  <si>
    <t>998762102</t>
  </si>
  <si>
    <t>Přesun hmot tonážní pro kce tesařské v objektech v přes 6 do 12 m</t>
  </si>
  <si>
    <t>-197832248</t>
  </si>
  <si>
    <t>Přesun hmot pro konstrukce tesařské stanovený z hmotnosti přesunovaného materiálu vodorovná dopravní vzdálenost do 50 m v objektech výšky přes 6 do 12 m</t>
  </si>
  <si>
    <t>https://podminky.urs.cz/item/CS_URS_2022_02/998762102</t>
  </si>
  <si>
    <t>764</t>
  </si>
  <si>
    <t>Konstrukce klempířské</t>
  </si>
  <si>
    <t>129</t>
  </si>
  <si>
    <t>764001821</t>
  </si>
  <si>
    <t>Demontáž krytiny ze svitků nebo tabulí do suti</t>
  </si>
  <si>
    <t>-927211248</t>
  </si>
  <si>
    <t>Demontáž klempířských konstrukcí krytiny ze svitků nebo tabulí do suti</t>
  </si>
  <si>
    <t>https://podminky.urs.cz/item/CS_URS_2022_02/764001821</t>
  </si>
  <si>
    <t>130</t>
  </si>
  <si>
    <t>764001861</t>
  </si>
  <si>
    <t>Demontáž hřebene z hřebenáčů do suti</t>
  </si>
  <si>
    <t>-1891083672</t>
  </si>
  <si>
    <t>Demontáž klempířských konstrukcí oplechování hřebene z hřebenáčů do suti</t>
  </si>
  <si>
    <t>https://podminky.urs.cz/item/CS_URS_2022_02/764001861</t>
  </si>
  <si>
    <t>19,2+2,5</t>
  </si>
  <si>
    <t>131</t>
  </si>
  <si>
    <t>764001881</t>
  </si>
  <si>
    <t>Demontáž nároží z hřebenáčů do suti</t>
  </si>
  <si>
    <t>-401610433</t>
  </si>
  <si>
    <t>Demontáž klempířských konstrukcí oplechování nároží z hřebenáčů do suti</t>
  </si>
  <si>
    <t>https://podminky.urs.cz/item/CS_URS_2022_02/764001881</t>
  </si>
  <si>
    <t>7,6*4</t>
  </si>
  <si>
    <t>132</t>
  </si>
  <si>
    <t>764002812</t>
  </si>
  <si>
    <t>Demontáž okapového plechu do suti v krytině skládané</t>
  </si>
  <si>
    <t>-1677856695</t>
  </si>
  <si>
    <t>Demontáž klempířských konstrukcí okapového plechu do suti, v krytině skládané</t>
  </si>
  <si>
    <t>https://podminky.urs.cz/item/CS_URS_2022_02/764002812</t>
  </si>
  <si>
    <t>18,4+19,2+3,3+2,8+42</t>
  </si>
  <si>
    <t>133</t>
  </si>
  <si>
    <t>764002821</t>
  </si>
  <si>
    <t>Demontáž střešního výlezu do suti</t>
  </si>
  <si>
    <t>-1994974640</t>
  </si>
  <si>
    <t>Demontáž klempířských konstrukcí střešního výlezu do suti</t>
  </si>
  <si>
    <t>https://podminky.urs.cz/item/CS_URS_2022_02/764002821</t>
  </si>
  <si>
    <t>134</t>
  </si>
  <si>
    <t>764002851</t>
  </si>
  <si>
    <t>Demontáž oplechování parapetů do suti</t>
  </si>
  <si>
    <t>-2034404763</t>
  </si>
  <si>
    <t>Demontáž klempířských konstrukcí oplechování parapetů do suti</t>
  </si>
  <si>
    <t>https://podminky.urs.cz/item/CS_URS_2022_02/764002851</t>
  </si>
  <si>
    <t>135</t>
  </si>
  <si>
    <t>764003801</t>
  </si>
  <si>
    <t>Demontáž lemování trub, konzol, držáků, ventilačních nástavců a jiných kusových prvků do suti</t>
  </si>
  <si>
    <t>-1579260200</t>
  </si>
  <si>
    <t>Demontáž klempířských konstrukcí lemování trub, konzol, držáků, ventilačních nástavců a ostatních kusových prvků do suti</t>
  </si>
  <si>
    <t>https://podminky.urs.cz/item/CS_URS_2022_02/764003801</t>
  </si>
  <si>
    <t>136</t>
  </si>
  <si>
    <t>764004801</t>
  </si>
  <si>
    <t>Demontáž podokapního žlabu do suti</t>
  </si>
  <si>
    <t>-869828795</t>
  </si>
  <si>
    <t>Demontáž klempířských konstrukcí žlabu podokapního do suti</t>
  </si>
  <si>
    <t>https://podminky.urs.cz/item/CS_URS_2022_02/764004801</t>
  </si>
  <si>
    <t>137</t>
  </si>
  <si>
    <t>764004861</t>
  </si>
  <si>
    <t>Demontáž svodu do suti</t>
  </si>
  <si>
    <t>464867336</t>
  </si>
  <si>
    <t>Demontáž klempířských konstrukcí svodu do suti</t>
  </si>
  <si>
    <t>https://podminky.urs.cz/item/CS_URS_2022_02/764004861</t>
  </si>
  <si>
    <t>3,8+4,1+4,5+6,1+8,5+1</t>
  </si>
  <si>
    <t>138</t>
  </si>
  <si>
    <t>764011616</t>
  </si>
  <si>
    <t>Podkladní plech z Pz s upraveným povrchem rš 500 mm</t>
  </si>
  <si>
    <t>-1877583982</t>
  </si>
  <si>
    <t>Podkladní plech z pozinkovaného plechu s povrchovou úpravou rš 500 mm</t>
  </si>
  <si>
    <t>https://podminky.urs.cz/item/CS_URS_2022_02/764011616</t>
  </si>
  <si>
    <t>139</t>
  </si>
  <si>
    <t>764111653</t>
  </si>
  <si>
    <t>Krytina střechy rovné z taškových tabulí z Pz plechu s povrchovou úpravou sklonu přes 30 do 60°</t>
  </si>
  <si>
    <t>-572239856</t>
  </si>
  <si>
    <t>Krytina ze svitků, ze šablon nebo taškových tabulí z pozinkovaného plechu s povrchovou úpravou s úpravou u okapů, prostupů a výčnělků střechy rovné z taškových tabulí, sklon střechy přes 30 do 60°</t>
  </si>
  <si>
    <t>https://podminky.urs.cz/item/CS_URS_2022_02/764111653</t>
  </si>
  <si>
    <t>140</t>
  </si>
  <si>
    <t>764203155</t>
  </si>
  <si>
    <t>Montáž sněhového zachytávače pro krytiny průběžného jednotrubkového</t>
  </si>
  <si>
    <t>-814716095</t>
  </si>
  <si>
    <t>Montáž oplechování střešních prvků sněhového zachytávače průbežného jednotrubkového</t>
  </si>
  <si>
    <t>https://podminky.urs.cz/item/CS_URS_2022_02/764203155</t>
  </si>
  <si>
    <t>nad vstupy</t>
  </si>
  <si>
    <t>3+3</t>
  </si>
  <si>
    <t>141</t>
  </si>
  <si>
    <t>55349664</t>
  </si>
  <si>
    <t>tyč do sněhového zachytávače Al</t>
  </si>
  <si>
    <t>-30598414</t>
  </si>
  <si>
    <t>142</t>
  </si>
  <si>
    <t>55344663</t>
  </si>
  <si>
    <t>rozražeč ledu sněhového zachytávače Al</t>
  </si>
  <si>
    <t>-1322297316</t>
  </si>
  <si>
    <t>143</t>
  </si>
  <si>
    <t>764211625</t>
  </si>
  <si>
    <t>Oplechování větraného hřebene s větracím pásem z Pz s povrchovou úpravou rš 400 mm</t>
  </si>
  <si>
    <t>-1616700618</t>
  </si>
  <si>
    <t>Oplechování střešních prvků z pozinkovaného plechu s povrchovou úpravou hřebene větraného s použitím hřebenového plechu s větracím pásem rš 400 mm</t>
  </si>
  <si>
    <t>https://podminky.urs.cz/item/CS_URS_2022_02/764211625</t>
  </si>
  <si>
    <t>144</t>
  </si>
  <si>
    <t>764211655</t>
  </si>
  <si>
    <t>Oplechování větraného nároží s větracím pásem z Pz s povrchovou úpravou rš 400 mm</t>
  </si>
  <si>
    <t>-18988239</t>
  </si>
  <si>
    <t>Oplechování střešních prvků z pozinkovaného plechu s povrchovou úpravou nároží větraného s větracím pásem z hřebenáčů oblých rš 400 mm</t>
  </si>
  <si>
    <t>https://podminky.urs.cz/item/CS_URS_2022_02/764211655</t>
  </si>
  <si>
    <t>7,8*4</t>
  </si>
  <si>
    <t>145</t>
  </si>
  <si>
    <t>764212634</t>
  </si>
  <si>
    <t>Oplechování štítu závětrnou lištou z Pz s povrchovou úpravou rš 330 mm</t>
  </si>
  <si>
    <t>264902224</t>
  </si>
  <si>
    <t>Oplechování střešních prvků z pozinkovaného plechu s povrchovou úpravou štítu závětrnou lištou rš 330 mm</t>
  </si>
  <si>
    <t>https://podminky.urs.cz/item/CS_URS_2022_02/764212634</t>
  </si>
  <si>
    <t>5+7+2+3+5</t>
  </si>
  <si>
    <t>146</t>
  </si>
  <si>
    <t>764212664</t>
  </si>
  <si>
    <t>Oplechování rovné okapové hrany z Pz s povrchovou úpravou rš 330 mm</t>
  </si>
  <si>
    <t>-703641999</t>
  </si>
  <si>
    <t>Oplechování střešních prvků z pozinkovaného plechu s povrchovou úpravou okapu střechy rovné okapovým plechem rš 330 mm</t>
  </si>
  <si>
    <t>https://podminky.urs.cz/item/CS_URS_2022_02/764212664</t>
  </si>
  <si>
    <t>147</t>
  </si>
  <si>
    <t>764213652</t>
  </si>
  <si>
    <t>Střešní výlez pro krytinu skládanou nebo plechovou z Pz s povrchovou úpravou</t>
  </si>
  <si>
    <t>-868548753</t>
  </si>
  <si>
    <t>Oplechování střešních prvků z pozinkovaného plechu s povrchovou úpravou střešní výlez rozměru 600 x 600 mm, střechy s krytinou skládanou nebo plechovou</t>
  </si>
  <si>
    <t>https://podminky.urs.cz/item/CS_URS_2022_02/764213652</t>
  </si>
  <si>
    <t>148</t>
  </si>
  <si>
    <t>764216604</t>
  </si>
  <si>
    <t>Oplechování rovných parapetů mechanicky kotvené z Pz s povrchovou úpravou rš 330 mm</t>
  </si>
  <si>
    <t>1371175414</t>
  </si>
  <si>
    <t>Oplechování parapetů z pozinkovaného plechu s povrchovou úpravou rovných mechanicky kotvené, bez rohů rš 330 mm</t>
  </si>
  <si>
    <t>https://podminky.urs.cz/item/CS_URS_2022_02/764216604</t>
  </si>
  <si>
    <t>149</t>
  </si>
  <si>
    <t>764216665</t>
  </si>
  <si>
    <t>Příplatek za zvýšenou pracnost oplechování rohů rovných parapetů z PZ s povrch úpravou rš do 400 mm</t>
  </si>
  <si>
    <t>1582005887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</si>
  <si>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</si>
  <si>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https://podminky.urs.cz/item/CS_URS_2022_02/764216665</t>
  </si>
  <si>
    <t>(13+5+15+2+1)</t>
  </si>
  <si>
    <t>150</t>
  </si>
  <si>
    <t>764312616</t>
  </si>
  <si>
    <t>Spodní lemování rovných zdí střech s krytinou skládanou z Pz s povrchovou úpravou rš 500 mm</t>
  </si>
  <si>
    <t>-901025799</t>
  </si>
  <si>
    <t>Lemování zdí z pozinkovaného plechu s povrchovou úpravou spodní s formováním do tvaru krytiny rovných, střech s krytinou skládanou mimo prejzovou rš 500 mm</t>
  </si>
  <si>
    <t>https://podminky.urs.cz/item/CS_URS_2022_02/764312616</t>
  </si>
  <si>
    <t>0,6*4</t>
  </si>
  <si>
    <t>151</t>
  </si>
  <si>
    <t>764511602</t>
  </si>
  <si>
    <t>Žlab podokapní půlkruhový z Pz s povrchovou úpravou rš 330 mm</t>
  </si>
  <si>
    <t>-1960315585</t>
  </si>
  <si>
    <t>Žlab podokapní z pozinkovaného plechu s povrchovou úpravou včetně háků a čel půlkruhový rš 330 mm</t>
  </si>
  <si>
    <t>https://podminky.urs.cz/item/CS_URS_2022_02/764511602</t>
  </si>
  <si>
    <t>152</t>
  </si>
  <si>
    <t>764511643</t>
  </si>
  <si>
    <t>Kotlík oválný (trychtýřový) pro podokapní žlaby z Pz s povrchovou úpravou 330/120 mm</t>
  </si>
  <si>
    <t>-425712775</t>
  </si>
  <si>
    <t>Žlab podokapní z pozinkovaného plechu s povrchovou úpravou včetně háků a čel kotlík oválný (trychtýřový), rš žlabu/průměr svodu 330/120 mm</t>
  </si>
  <si>
    <t>https://podminky.urs.cz/item/CS_URS_2022_02/764511643</t>
  </si>
  <si>
    <t>153</t>
  </si>
  <si>
    <t>764518623</t>
  </si>
  <si>
    <t>Svody kruhové včetně objímek, kolen, odskoků z Pz s povrchovou úpravou průměru 120 mm</t>
  </si>
  <si>
    <t>-1824234223</t>
  </si>
  <si>
    <t>Svod z pozinkovaného plechu s upraveným povrchem včetně objímek, kolen a odskoků kruhový, průměru 120 mm</t>
  </si>
  <si>
    <t>https://podminky.urs.cz/item/CS_URS_2022_02/764518623</t>
  </si>
  <si>
    <t>154</t>
  </si>
  <si>
    <t>998764102</t>
  </si>
  <si>
    <t>Přesun hmot tonážní pro konstrukce klempířské v objektech v přes 6 do 12 m</t>
  </si>
  <si>
    <t>892800170</t>
  </si>
  <si>
    <t>Přesun hmot pro konstrukce klempířské stanovený z hmotnosti přesunovaného materiálu vodorovná dopravní vzdálenost do 50 m v objektech výšky přes 6 do 12 m</t>
  </si>
  <si>
    <t>https://podminky.urs.cz/item/CS_URS_2022_02/998764102</t>
  </si>
  <si>
    <t>765</t>
  </si>
  <si>
    <t>Krytina skládaná</t>
  </si>
  <si>
    <t>155</t>
  </si>
  <si>
    <t>765191021</t>
  </si>
  <si>
    <t>Montáž pojistné hydroizolační nebo parotěsné fólie kladené ve sklonu přes 20° s lepenými spoji na krokve</t>
  </si>
  <si>
    <t>1841602669</t>
  </si>
  <si>
    <t>Montáž pojistné hydroizolační nebo parotěsné fólie kladené ve sklonu přes 20° s lepenými přesahy na krokve</t>
  </si>
  <si>
    <t>https://podminky.urs.cz/item/CS_URS_2022_02/765191021</t>
  </si>
  <si>
    <t>156</t>
  </si>
  <si>
    <t>28329036</t>
  </si>
  <si>
    <t>fólie kontaktní difuzně propustná pro doplňkovou hydroizolační vrstvu, třívrstvá mikroporézní PP 150g/m2 s integrovanou samolepící páskou</t>
  </si>
  <si>
    <t>1059715731</t>
  </si>
  <si>
    <t>374*1,05 'Přepočtené koeficientem množství</t>
  </si>
  <si>
    <t>157</t>
  </si>
  <si>
    <t>765191031</t>
  </si>
  <si>
    <t>Lepení těsnících pásků pod kontralatě</t>
  </si>
  <si>
    <t>-773173966</t>
  </si>
  <si>
    <t>Montáž pojistné hydroizolační nebo parotěsné fólie lepení těsnících pásků pod kontralatě</t>
  </si>
  <si>
    <t>https://podminky.urs.cz/item/CS_URS_2022_02/765191031</t>
  </si>
  <si>
    <t>158</t>
  </si>
  <si>
    <t>28329303</t>
  </si>
  <si>
    <t>páska těsnící jednostranně lepící butylkaučuková pod kontralatě š 50mm</t>
  </si>
  <si>
    <t>794546984</t>
  </si>
  <si>
    <t>935*1,1 'Přepočtené koeficientem množství</t>
  </si>
  <si>
    <t>159</t>
  </si>
  <si>
    <t>765192001</t>
  </si>
  <si>
    <t>Nouzové (provizorní) zakrytí střechy plachtou</t>
  </si>
  <si>
    <t>250360914</t>
  </si>
  <si>
    <t>Nouzové zakrytí střechy plachtou</t>
  </si>
  <si>
    <t>https://podminky.urs.cz/item/CS_URS_2022_02/765192001</t>
  </si>
  <si>
    <t>160</t>
  </si>
  <si>
    <t>998765102</t>
  </si>
  <si>
    <t>Přesun hmot tonážní pro krytiny skládané v objektech v přes 6 do 12 m</t>
  </si>
  <si>
    <t>1821246499</t>
  </si>
  <si>
    <t>Přesun hmot pro krytiny skládané stanovený z hmotnosti přesunovaného materiálu vodorovná dopravní vzdálenost do 50 m na objektech výšky přes 6 do 12 m</t>
  </si>
  <si>
    <t>https://podminky.urs.cz/item/CS_URS_2022_02/998765102</t>
  </si>
  <si>
    <t>767</t>
  </si>
  <si>
    <t>Konstrukce zámečnické</t>
  </si>
  <si>
    <t>161</t>
  </si>
  <si>
    <t>767810811</t>
  </si>
  <si>
    <t>Demontáž mřížek větracích ocelových čtyřhranných nebo kruhových</t>
  </si>
  <si>
    <t>980607448</t>
  </si>
  <si>
    <t>Demontáž větracích mřížek ocelových čtyřhranných neho kruhových</t>
  </si>
  <si>
    <t>https://podminky.urs.cz/item/CS_URS_2022_02/767810811</t>
  </si>
  <si>
    <t>162</t>
  </si>
  <si>
    <t>767851104</t>
  </si>
  <si>
    <t>Montáž lávek komínových - kompletní celé lávky</t>
  </si>
  <si>
    <t>-144127335</t>
  </si>
  <si>
    <t>Montáž komínových lávek kompletní celé lávky</t>
  </si>
  <si>
    <t>https://podminky.urs.cz/item/CS_URS_2022_02/767851104</t>
  </si>
  <si>
    <t>163</t>
  </si>
  <si>
    <t>767001</t>
  </si>
  <si>
    <t>Střešní lávka 600 mm</t>
  </si>
  <si>
    <t>ks</t>
  </si>
  <si>
    <t>-1012855843</t>
  </si>
  <si>
    <t>164</t>
  </si>
  <si>
    <t>767002</t>
  </si>
  <si>
    <t>Kolébka střešní lávky</t>
  </si>
  <si>
    <t>1888095803</t>
  </si>
  <si>
    <t>165</t>
  </si>
  <si>
    <t>767003</t>
  </si>
  <si>
    <t>Držák kolébky</t>
  </si>
  <si>
    <t>1789107308</t>
  </si>
  <si>
    <t>166</t>
  </si>
  <si>
    <t>767851803</t>
  </si>
  <si>
    <t>Demontáž komínových lávek - celé komínové lávky</t>
  </si>
  <si>
    <t>839561112</t>
  </si>
  <si>
    <t>Demontáž komínových lávek kompletní celé lávky</t>
  </si>
  <si>
    <t>https://podminky.urs.cz/item/CS_URS_2022_02/767851803</t>
  </si>
  <si>
    <t>167</t>
  </si>
  <si>
    <t>767996701</t>
  </si>
  <si>
    <t>Demontáž atypických zámečnických konstrukcí řezáním hm jednotlivých dílů do 50 kg</t>
  </si>
  <si>
    <t>1936171975</t>
  </si>
  <si>
    <t>Demontáž ostatních zámečnických konstrukcí o hmotnosti jednotlivých dílů řezáním do 50 kg</t>
  </si>
  <si>
    <t>https://podminky.urs.cz/item/CS_URS_2022_02/767996701</t>
  </si>
  <si>
    <t>drobné prvky na fasádě</t>
  </si>
  <si>
    <t>168</t>
  </si>
  <si>
    <t>998767202</t>
  </si>
  <si>
    <t>Přesun hmot procentní pro zámečnické konstrukce v objektech v přes 6 do 12 m</t>
  </si>
  <si>
    <t>1303631423</t>
  </si>
  <si>
    <t>Přesun hmot pro zámečnické konstrukce stanovený procentní sazbou (%) z ceny vodorovná dopravní vzdálenost do 50 m v objektech výšky přes 6 do 12 m</t>
  </si>
  <si>
    <t>https://podminky.urs.cz/item/CS_URS_2022_02/998767202</t>
  </si>
  <si>
    <t>783</t>
  </si>
  <si>
    <t>Dokončovací práce - nátěry</t>
  </si>
  <si>
    <t>169</t>
  </si>
  <si>
    <t>783301303</t>
  </si>
  <si>
    <t>Bezoplachové odrezivění zámečnických konstrukcí</t>
  </si>
  <si>
    <t>737154386</t>
  </si>
  <si>
    <t>Příprava podkladu zámečnických konstrukcí před provedením nátěru odrezivění odrezovačem bezoplachovým</t>
  </si>
  <si>
    <t>https://podminky.urs.cz/item/CS_URS_2022_02/783301303</t>
  </si>
  <si>
    <t>drobné zám. prvky</t>
  </si>
  <si>
    <t>170</t>
  </si>
  <si>
    <t>783301313</t>
  </si>
  <si>
    <t>Odmaštění zámečnických konstrukcí ředidlovým odmašťovačem</t>
  </si>
  <si>
    <t>1763156847</t>
  </si>
  <si>
    <t>Příprava podkladu zámečnických konstrukcí před provedením nátěru odmaštění odmašťovačem ředidlovým</t>
  </si>
  <si>
    <t>https://podminky.urs.cz/item/CS_URS_2022_02/783301313</t>
  </si>
  <si>
    <t>171</t>
  </si>
  <si>
    <t>783317101</t>
  </si>
  <si>
    <t>Krycí jednonásobný syntetický standardní nátěr zámečnických konstrukcí</t>
  </si>
  <si>
    <t>211051501</t>
  </si>
  <si>
    <t>Krycí nátěr (email) zámečnických konstrukcí jednonásobný syntetický standardní</t>
  </si>
  <si>
    <t>https://podminky.urs.cz/item/CS_URS_2022_02/783317101</t>
  </si>
  <si>
    <t>172</t>
  </si>
  <si>
    <t>783322101</t>
  </si>
  <si>
    <t>Tmelení včetně přebroušení zámečnických konstrukcí disperzním tmelem</t>
  </si>
  <si>
    <t>1040497832</t>
  </si>
  <si>
    <t>Tmelení zámečnických konstrukcí včetně přebroušení tmelených míst, tmelem disperzním akrylátovým nebo latexovým</t>
  </si>
  <si>
    <t>https://podminky.urs.cz/item/CS_URS_2022_02/783322101</t>
  </si>
  <si>
    <t>173</t>
  </si>
  <si>
    <t>783334201</t>
  </si>
  <si>
    <t>Základní antikorozní jednonásobný epoxidový nátěr zámečnických konstrukcí</t>
  </si>
  <si>
    <t>-1029132604</t>
  </si>
  <si>
    <t>Základní antikorozní nátěr zámečnických konstrukcí jednonásobný epoxidový</t>
  </si>
  <si>
    <t>https://podminky.urs.cz/item/CS_URS_2022_02/783334201</t>
  </si>
  <si>
    <t>784</t>
  </si>
  <si>
    <t>Dokončovací práce - malby a tapety</t>
  </si>
  <si>
    <t>174</t>
  </si>
  <si>
    <t>784181101</t>
  </si>
  <si>
    <t>Základní akrylátová jednonásobná bezbarvá penetrace podkladu v místnostech v do 3,80 m</t>
  </si>
  <si>
    <t>-1340594362</t>
  </si>
  <si>
    <t>Penetrace podkladu jednonásobná základní akrylátová bezbarvá v místnostech výšky do 3,80 m</t>
  </si>
  <si>
    <t>https://podminky.urs.cz/item/CS_URS_2022_02/784181101</t>
  </si>
  <si>
    <t>175</t>
  </si>
  <si>
    <t>784221111</t>
  </si>
  <si>
    <t>Dvojnásobné bílé malby ze směsí za sucha středně otěruvzdorných v místnostech do 3,80 m</t>
  </si>
  <si>
    <t>19185038</t>
  </si>
  <si>
    <t>Malby z malířských směsí otěruvzdorných za sucha dvojnásobné, bílé za sucha otěruvzdorné středně v místnostech výšky do 3,80 m</t>
  </si>
  <si>
    <t>https://podminky.urs.cz/item/CS_URS_2022_02/784221111</t>
  </si>
  <si>
    <t>VRN</t>
  </si>
  <si>
    <t>Vedlejší rozpočtové náklady</t>
  </si>
  <si>
    <t>176</t>
  </si>
  <si>
    <t>VRN01</t>
  </si>
  <si>
    <t>Zařízení a provoz staveniště</t>
  </si>
  <si>
    <t>soubor</t>
  </si>
  <si>
    <t>1790507724</t>
  </si>
  <si>
    <t>Zařízení a provoz staveniště, vč oplocení, WC, energie, odstranění zařízení staveniště</t>
  </si>
  <si>
    <t>177</t>
  </si>
  <si>
    <t>VRN02</t>
  </si>
  <si>
    <t>Výtažné zkoušky kotvení</t>
  </si>
  <si>
    <t>-72708338</t>
  </si>
  <si>
    <t>178</t>
  </si>
  <si>
    <t>VRN03</t>
  </si>
  <si>
    <t>Vytýčení sítí</t>
  </si>
  <si>
    <t>-1374363908</t>
  </si>
  <si>
    <t>179</t>
  </si>
  <si>
    <t>VRN04</t>
  </si>
  <si>
    <t>Revize hromosvod</t>
  </si>
  <si>
    <t>-749165426</t>
  </si>
  <si>
    <t>2 - Ústřední vytápění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</si>
  <si>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</si>
  <si>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</si>
  <si>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</si>
  <si>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</si>
  <si>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</si>
  <si>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</si>
  <si>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</si>
  <si>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</si>
  <si>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722</t>
  </si>
  <si>
    <t>Zdravotechnika - vnitřní vodovod</t>
  </si>
  <si>
    <t>722181252</t>
  </si>
  <si>
    <t>Ochrana vodovodního potrubí přilepenými termoizolačními trubicemi z PE tl přes 20 do 25 mm DN přes 22 do 45 mm</t>
  </si>
  <si>
    <t>698125720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</si>
  <si>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</si>
  <si>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https://podminky.urs.cz/item/CS_URS_2022_02/722181252</t>
  </si>
  <si>
    <t>722262227</t>
  </si>
  <si>
    <t>Vodoměr závitový jednovtokový suchoběžný dálkový odečet do 40°C G 3/4"x 130 R100 Qn 4,0 m3/h horizont</t>
  </si>
  <si>
    <t>-1880669862</t>
  </si>
  <si>
    <t>Vodoměry pro vodu do 40°C závitové horizontální jednovtokové suchoběžné pro dálkový odečet G 3/4" x 130 mm Qn 4,0 R100</t>
  </si>
  <si>
    <t>https://podminky.urs.cz/item/CS_URS_2022_02/722262227</t>
  </si>
  <si>
    <t>P</t>
  </si>
  <si>
    <t xml:space="preserve">Poznámka k položce:_x000D_
Dopouštění a úprava vody do systému ÚT </t>
  </si>
  <si>
    <t>722270101</t>
  </si>
  <si>
    <t>Sestava vodoměrová závitová G 3/4"</t>
  </si>
  <si>
    <t>1043111140</t>
  </si>
  <si>
    <t>Vodoměrové sestavy závitové G 3/4"</t>
  </si>
  <si>
    <t>https://podminky.urs.cz/item/CS_URS_2022_02/722270101</t>
  </si>
  <si>
    <t>998722101</t>
  </si>
  <si>
    <t>Přesun hmot tonážní pro vnitřní vodovod v objektech v do 6 m</t>
  </si>
  <si>
    <t>-65260217</t>
  </si>
  <si>
    <t>Přesun hmot pro vnitřní vodovod stanovený z hmotnosti přesunovaného materiálu vodorovná dopravní vzdálenost do 50 m v objektech výšky do 6 m</t>
  </si>
  <si>
    <t>https://podminky.urs.cz/item/CS_URS_2022_02/998722101</t>
  </si>
  <si>
    <t>725</t>
  </si>
  <si>
    <t>Zdravotechnika - zařizovací předměty</t>
  </si>
  <si>
    <t>725869101</t>
  </si>
  <si>
    <t>Montáž zápachových uzávěrek umyvadlových do DN 40</t>
  </si>
  <si>
    <t>1826814676</t>
  </si>
  <si>
    <t>Zápachové uzávěrky zařizovacích předmětů montáž zápachových uzávěrek umyvadlových do DN 40</t>
  </si>
  <si>
    <t>https://podminky.urs.cz/item/CS_URS_2022_02/725869101</t>
  </si>
  <si>
    <t>55161841</t>
  </si>
  <si>
    <t>vtok se zápachovou uzávěrkou DN 32</t>
  </si>
  <si>
    <t>1724918308</t>
  </si>
  <si>
    <t>731</t>
  </si>
  <si>
    <t>Ústřední vytápění - kotelny</t>
  </si>
  <si>
    <t>73101</t>
  </si>
  <si>
    <t>Kompaktní set (split systém) tepelného čerpadla vzduch/voda a vnitřní jednotky vč. regulace</t>
  </si>
  <si>
    <t>-288292208</t>
  </si>
  <si>
    <t xml:space="preserve">Poznámka k položce:_x000D_
Vysokoteplotní tepelné čerpadlo jm. výkonu 16 kW (třífázové v provedení split) včetně propojovacího potrubí._x000D_
</t>
  </si>
  <si>
    <t>73102</t>
  </si>
  <si>
    <t>Autorizované uvedení do provozu</t>
  </si>
  <si>
    <t>kpl</t>
  </si>
  <si>
    <t>1063092827</t>
  </si>
  <si>
    <t>73103</t>
  </si>
  <si>
    <t>Zaučení obsluhy, seřízení, spuštění, ovládání; práce profese MaR vč. rozvaděče</t>
  </si>
  <si>
    <t>1372499984</t>
  </si>
  <si>
    <t>Poznámka k položce:_x000D_
Zřízení odběrného místa, měření, čidla teploty, termostaty a dalších komponenty, Kabeláž, propojení kabeláží venkovní a vnitřní jednotky - upřesní část elektro a MaR.</t>
  </si>
  <si>
    <t>73104</t>
  </si>
  <si>
    <t>Chladivo pro doplnění primárního okruhu</t>
  </si>
  <si>
    <t>-872603804</t>
  </si>
  <si>
    <t>73105</t>
  </si>
  <si>
    <t>Montáž jednotky na terén, na základek</t>
  </si>
  <si>
    <t>hod</t>
  </si>
  <si>
    <t>764749916</t>
  </si>
  <si>
    <t>73106</t>
  </si>
  <si>
    <t>Vyrovnávací (akumulační) nádoba, dodávka a montáž</t>
  </si>
  <si>
    <t>343745494</t>
  </si>
  <si>
    <t>Poznámka k položce:_x000D_
Počet návarků -9, užitný objem 181 l, max. dovolený tlak 3 bary, ∅450 mm (∅650 mm vč. izolace), výška 1351 mm, hmotnost 42 kg</t>
  </si>
  <si>
    <t>73107</t>
  </si>
  <si>
    <t>Elektrokotel (bivalentní zdroj) o výkonu 24 kW, max. provozní tlak 3 bary, dodávka a montáž</t>
  </si>
  <si>
    <t>-1373030871</t>
  </si>
  <si>
    <t>73108</t>
  </si>
  <si>
    <t>Podružný měřič tepla DN 15 qn=1,5 m3/h, dodávka a montáž</t>
  </si>
  <si>
    <t>-1922438740</t>
  </si>
  <si>
    <t>73109</t>
  </si>
  <si>
    <t>První plnění upravenou vodou (na parametry dle požadavků výrobce), dodávka a montáž</t>
  </si>
  <si>
    <t>-2079475079</t>
  </si>
  <si>
    <t>73110</t>
  </si>
  <si>
    <t>Změkčovač vody, dodávka a montáž</t>
  </si>
  <si>
    <t>889321828</t>
  </si>
  <si>
    <t>73111</t>
  </si>
  <si>
    <t>Ventil zónový dvoucestný , vč. čidla tlaku (propojení požadavek MaR), dodávka a montáž</t>
  </si>
  <si>
    <t>1368618775</t>
  </si>
  <si>
    <t>998731201</t>
  </si>
  <si>
    <t>Přesun hmot procentní pro kotelny v objektech v do 6 m</t>
  </si>
  <si>
    <t>1082580748</t>
  </si>
  <si>
    <t>Přesun hmot pro kotelny stanovený procentní sazbou (%) z ceny vodorovná dopravní vzdálenost do 50 m v objektech výšky do 6 m</t>
  </si>
  <si>
    <t>https://podminky.urs.cz/item/CS_URS_2022_02/998731201</t>
  </si>
  <si>
    <t>732</t>
  </si>
  <si>
    <t>Ústřední vytápění - strojovny</t>
  </si>
  <si>
    <t>732330104</t>
  </si>
  <si>
    <t>Nádoba tlaková expanzní pro solární, topnou a chladící soustavu s membránou závitové připojení PN 0,8 o objemu 25 l</t>
  </si>
  <si>
    <t>-1923830710</t>
  </si>
  <si>
    <t>Nádoby expanzní tlakové pro solární, topné a chladicí soustavy s membránou bez pojistného ventilu se závitovým připojením PN 0,8 o objemu 25 l</t>
  </si>
  <si>
    <t>https://podminky.urs.cz/item/CS_URS_2022_02/732330104</t>
  </si>
  <si>
    <t>732421401</t>
  </si>
  <si>
    <t>Čerpadlo teplovodní mokroběžné závitové oběhové DN 25 výtlak do 4,0 m průtok 2,0 m3/h pro vytápění</t>
  </si>
  <si>
    <t>-1736058201</t>
  </si>
  <si>
    <t>Čerpadla teplovodní závitová mokroběžná oběhová pro teplovodní vytápění (elektronicky řízená) PN 10, do 110°C DN přípojky/dopravní výška H (m) - čerpací výkon Q (m3/h) DN 25 / do 4,0 m / 2,0 m3/h</t>
  </si>
  <si>
    <t>https://podminky.urs.cz/item/CS_URS_2022_02/732421401</t>
  </si>
  <si>
    <t>998732101</t>
  </si>
  <si>
    <t>Přesun hmot tonážní pro strojovny v objektech v do 6 m</t>
  </si>
  <si>
    <t>-778818990</t>
  </si>
  <si>
    <t>Přesun hmot pro strojovny stanovený z hmotnosti přesunovaného materiálu vodorovná dopravní vzdálenost do 50 m v objektech výšky do 6 m</t>
  </si>
  <si>
    <t>https://podminky.urs.cz/item/CS_URS_2022_02/998732101</t>
  </si>
  <si>
    <t>733</t>
  </si>
  <si>
    <t>Ústřední vytápění - rozvodné potrubí</t>
  </si>
  <si>
    <t>733223303</t>
  </si>
  <si>
    <t>Potrubí měděné tvrdé spojované lisováním D 22x1 mm</t>
  </si>
  <si>
    <t>2081642505</t>
  </si>
  <si>
    <t>Potrubí z trubek měděných tvrdých spojovaných lisováním PN 16, T= +110°C Ø 22/1</t>
  </si>
  <si>
    <t>https://podminky.urs.cz/item/CS_URS_2022_02/733223303</t>
  </si>
  <si>
    <t>733223304</t>
  </si>
  <si>
    <t>Potrubí měděné tvrdé spojované lisováním D 28x1,5 mm</t>
  </si>
  <si>
    <t>-1599452282</t>
  </si>
  <si>
    <t>Potrubí z trubek měděných tvrdých spojovaných lisováním PN 16, T= +110°C Ø 28/1,5</t>
  </si>
  <si>
    <t>https://podminky.urs.cz/item/CS_URS_2022_02/733223304</t>
  </si>
  <si>
    <t>733224204</t>
  </si>
  <si>
    <t>Příplatek k potrubí měděnému za potrubí vedené v kotelnách nebo strojovnách D 22x1 mm</t>
  </si>
  <si>
    <t>-1741004036</t>
  </si>
  <si>
    <t>Potrubí z trubek měděných Příplatek k cenám za potrubí vedené v kotelnách a strojovnách Ø 22/1,5</t>
  </si>
  <si>
    <t>https://podminky.urs.cz/item/CS_URS_2022_02/733224204</t>
  </si>
  <si>
    <t>733224205</t>
  </si>
  <si>
    <t>Příplatek k potrubí měděnému za potrubí vedené v kotelnách nebo strojovnách D 28x1,5 mm</t>
  </si>
  <si>
    <t>-2047852144</t>
  </si>
  <si>
    <t>Potrubí z trubek měděných Příplatek k cenám za potrubí vedené v kotelnách a strojovnách Ø 28/1,5</t>
  </si>
  <si>
    <t>https://podminky.urs.cz/item/CS_URS_2022_02/733224205</t>
  </si>
  <si>
    <t>998733101</t>
  </si>
  <si>
    <t>Přesun hmot tonážní pro rozvody potrubí v objektech v do 6 m</t>
  </si>
  <si>
    <t>-1133518626</t>
  </si>
  <si>
    <t>Přesun hmot pro rozvody potrubí stanovený z hmotnosti přesunovaného materiálu vodorovná dopravní vzdálenost do 50 m v objektech výšky do 6 m</t>
  </si>
  <si>
    <t>https://podminky.urs.cz/item/CS_URS_2022_02/998733101</t>
  </si>
  <si>
    <t>734</t>
  </si>
  <si>
    <t>Ústřední vytápění - armatury</t>
  </si>
  <si>
    <t>734211119</t>
  </si>
  <si>
    <t>Ventil závitový odvzdušňovací G 3/8 PN 14 do 120°C automatický</t>
  </si>
  <si>
    <t>-2028335313</t>
  </si>
  <si>
    <t>Ventily odvzdušňovací závitové automatické PN 14 do 120°C G 3/8</t>
  </si>
  <si>
    <t>https://podminky.urs.cz/item/CS_URS_2022_02/734211119</t>
  </si>
  <si>
    <t>734221545</t>
  </si>
  <si>
    <t>Ventil závitový termostatický přímý jednoregulační G 1/2 PN 16 do 110°C bez hlavice ovládání</t>
  </si>
  <si>
    <t>1935562926</t>
  </si>
  <si>
    <t>Ventily regulační závitové termostatické, bez hlavice ovládání PN 16 do 110°C přímé jednoregulační G 1/2</t>
  </si>
  <si>
    <t>https://podminky.urs.cz/item/CS_URS_2022_02/734221545</t>
  </si>
  <si>
    <t>734222812</t>
  </si>
  <si>
    <t>Ventil závitový termostatický přímý G 1/2 PN 16 do 110°C s ruční hlavou chromovaný</t>
  </si>
  <si>
    <t>1056860583</t>
  </si>
  <si>
    <t>Ventily regulační závitové termostatické, s hlavicí ručního ovládání PN 16 do 110°C přímé chromované G 1/2</t>
  </si>
  <si>
    <t>https://podminky.urs.cz/item/CS_URS_2022_02/734222812</t>
  </si>
  <si>
    <t>734291123</t>
  </si>
  <si>
    <t>Kohout plnící a vypouštěcí G 1/2 PN 10 do 90°C závitový</t>
  </si>
  <si>
    <t>261921103</t>
  </si>
  <si>
    <t>Ostatní armatury kohouty plnicí a vypouštěcí PN 10 do 90°C G 1/2</t>
  </si>
  <si>
    <t>https://podminky.urs.cz/item/CS_URS_2022_02/734291123</t>
  </si>
  <si>
    <t>734291242</t>
  </si>
  <si>
    <t>Filtr závitový přímý G 1/2 PN 16 do 130°C s vnitřními závity</t>
  </si>
  <si>
    <t>710288310</t>
  </si>
  <si>
    <t>Ostatní armatury filtry závitové PN 16 do 130°C přímé s vnitřními závity G 1/2</t>
  </si>
  <si>
    <t>https://podminky.urs.cz/item/CS_URS_2022_02/734291242</t>
  </si>
  <si>
    <t>734242413</t>
  </si>
  <si>
    <t>Ventil závitový zpětný přímý G 3/4 PN 16 do 110°C</t>
  </si>
  <si>
    <t>164725483</t>
  </si>
  <si>
    <t>Ventily zpětné závitové PN 16 do 110°C přímé G 3/4</t>
  </si>
  <si>
    <t>https://podminky.urs.cz/item/CS_URS_2022_02/734242413</t>
  </si>
  <si>
    <t>734292714</t>
  </si>
  <si>
    <t>Kohout kulový přímý G 3/4 PN 42 do 185°C vnitřní závit</t>
  </si>
  <si>
    <t>-561447840</t>
  </si>
  <si>
    <t>Ostatní armatury kulové kohouty PN 42 do 185°C přímé vnitřní závit G 3/4</t>
  </si>
  <si>
    <t>https://podminky.urs.cz/item/CS_URS_2022_02/734292714</t>
  </si>
  <si>
    <t>734292715</t>
  </si>
  <si>
    <t>Kohout kulový přímý G 1 PN 42 do 185°C vnitřní závit</t>
  </si>
  <si>
    <t>2017450481</t>
  </si>
  <si>
    <t>Ostatní armatury kulové kohouty PN 42 do 185°C přímé vnitřní závit G 1</t>
  </si>
  <si>
    <t>https://podminky.urs.cz/item/CS_URS_2022_02/734292715</t>
  </si>
  <si>
    <t>734292724</t>
  </si>
  <si>
    <t>Kohout kulový přímý G 3/4 PN 42 do 185°C vnitřní závit s vypouštěním</t>
  </si>
  <si>
    <t>1548402536</t>
  </si>
  <si>
    <t>Ostatní armatury kulové kohouty PN 42 do 185°C přímé vnitřní závit s vypouštěním G 3/4</t>
  </si>
  <si>
    <t>https://podminky.urs.cz/item/CS_URS_2022_02/734292724</t>
  </si>
  <si>
    <t>734411103</t>
  </si>
  <si>
    <t>Teploměr technický s pevným stonkem a jímkou zadní připojení průměr 63 mm délky 100 mm</t>
  </si>
  <si>
    <t>-688340375</t>
  </si>
  <si>
    <t>Teploměry technické s pevným stonkem a jímkou zadní připojení (axiální) průměr 63 mm délka stonku 100 mm</t>
  </si>
  <si>
    <t>https://podminky.urs.cz/item/CS_URS_2022_02/734411103</t>
  </si>
  <si>
    <t>734421102</t>
  </si>
  <si>
    <t>Tlakoměr s pevným stonkem a zpětnou klapkou tlak 0-16 bar průměr 63 mm spodní připojení</t>
  </si>
  <si>
    <t>-778318838</t>
  </si>
  <si>
    <t>Tlakoměry s pevným stonkem a zpětnou klapkou spodní připojení (radiální) tlaku 0–16 bar průměru 63 mm</t>
  </si>
  <si>
    <t>https://podminky.urs.cz/item/CS_URS_2022_02/734421102</t>
  </si>
  <si>
    <t>998734101</t>
  </si>
  <si>
    <t>Přesun hmot tonážní pro armatury v objektech v do 6 m</t>
  </si>
  <si>
    <t>1855371219</t>
  </si>
  <si>
    <t>Přesun hmot pro armatury stanovený z hmotnosti přesunovaného materiálu vodorovná dopravní vzdálenost do 50 m v objektech výšky do 6 m</t>
  </si>
  <si>
    <t>https://podminky.urs.cz/item/CS_URS_2022_02/998734101</t>
  </si>
  <si>
    <t>735</t>
  </si>
  <si>
    <t>Ústřední vytápění - otopná tělesa</t>
  </si>
  <si>
    <t>735000912</t>
  </si>
  <si>
    <t>Vyregulování ventilu nebo kohoutu dvojregulačního s termostatickým ovládáním</t>
  </si>
  <si>
    <t>-1541378050</t>
  </si>
  <si>
    <t>Regulace otopného systému při opravách vyregulování dvojregulačních ventilů a kohoutů s termostatickým ovládáním</t>
  </si>
  <si>
    <t>https://podminky.urs.cz/item/CS_URS_2022_02/735000912</t>
  </si>
  <si>
    <t>HZS</t>
  </si>
  <si>
    <t>Hodinové zúčtovací sazby</t>
  </si>
  <si>
    <t>HZS2222</t>
  </si>
  <si>
    <t>Hodinová zúčtovací sazba topenář odborný</t>
  </si>
  <si>
    <t>512</t>
  </si>
  <si>
    <t>798719346</t>
  </si>
  <si>
    <t>Hodinové zúčtovací sazby profesí PSV provádění stavebních instalací topenář odborný</t>
  </si>
  <si>
    <t>https://podminky.urs.cz/item/CS_URS_2022_02/HZS2222</t>
  </si>
  <si>
    <t>Poznámka k položce:_x000D_
Úprava a napojení na stávající rozvody, vypuštění, napuštění, odvzdušnění, propláchnutí topného systému</t>
  </si>
  <si>
    <t>HZS2492</t>
  </si>
  <si>
    <t>Hodinová zúčtovací sazba pomocný dělník PSV</t>
  </si>
  <si>
    <t>-851875278</t>
  </si>
  <si>
    <t>Hodinové zúčtovací sazby profesí PSV zednické výpomoci a pomocné práce PSV pomocný dělník PSV</t>
  </si>
  <si>
    <t>https://podminky.urs.cz/item/CS_URS_2022_02/HZS2492</t>
  </si>
  <si>
    <t>Poznámka k položce:_x000D_
Demontáže stávajícího zařízení v předepsaném rozsahu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</si>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</sst>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22211021" TargetMode="External"/><Relationship Id="rId117" Type="http://schemas.openxmlformats.org/officeDocument/2006/relationships/hyperlink" Target="https://podminky.urs.cz/item/CS_URS_2022_02/765192001" TargetMode="External"/><Relationship Id="rId21" Type="http://schemas.openxmlformats.org/officeDocument/2006/relationships/hyperlink" Target="https://podminky.urs.cz/item/CS_URS_2022_02/622131121" TargetMode="External"/><Relationship Id="rId42" Type="http://schemas.openxmlformats.org/officeDocument/2006/relationships/hyperlink" Target="https://podminky.urs.cz/item/CS_URS_2022_02/985131311" TargetMode="External"/><Relationship Id="rId47" Type="http://schemas.openxmlformats.org/officeDocument/2006/relationships/hyperlink" Target="https://podminky.urs.cz/item/CS_URS_2022_02/978015341" TargetMode="External"/><Relationship Id="rId63" Type="http://schemas.openxmlformats.org/officeDocument/2006/relationships/hyperlink" Target="https://podminky.urs.cz/item/CS_URS_2022_02/713110813" TargetMode="External"/><Relationship Id="rId68" Type="http://schemas.openxmlformats.org/officeDocument/2006/relationships/hyperlink" Target="https://podminky.urs.cz/item/CS_URS_2022_02/721242105" TargetMode="External"/><Relationship Id="rId84" Type="http://schemas.openxmlformats.org/officeDocument/2006/relationships/hyperlink" Target="https://podminky.urs.cz/item/CS_URS_2022_02/762342314" TargetMode="External"/><Relationship Id="rId89" Type="http://schemas.openxmlformats.org/officeDocument/2006/relationships/hyperlink" Target="https://podminky.urs.cz/item/CS_URS_2022_02/762511247" TargetMode="External"/><Relationship Id="rId112" Type="http://schemas.openxmlformats.org/officeDocument/2006/relationships/hyperlink" Target="https://podminky.urs.cz/item/CS_URS_2022_02/764511643" TargetMode="External"/><Relationship Id="rId16" Type="http://schemas.openxmlformats.org/officeDocument/2006/relationships/hyperlink" Target="https://podminky.urs.cz/item/CS_URS_2022_02/451577877" TargetMode="External"/><Relationship Id="rId107" Type="http://schemas.openxmlformats.org/officeDocument/2006/relationships/hyperlink" Target="https://podminky.urs.cz/item/CS_URS_2022_02/764213652" TargetMode="External"/><Relationship Id="rId11" Type="http://schemas.openxmlformats.org/officeDocument/2006/relationships/hyperlink" Target="https://podminky.urs.cz/item/CS_URS_2022_02/175151101" TargetMode="External"/><Relationship Id="rId32" Type="http://schemas.openxmlformats.org/officeDocument/2006/relationships/hyperlink" Target="https://podminky.urs.cz/item/CS_URS_2022_02/622251101" TargetMode="External"/><Relationship Id="rId37" Type="http://schemas.openxmlformats.org/officeDocument/2006/relationships/hyperlink" Target="https://podminky.urs.cz/item/CS_URS_2022_02/622511112" TargetMode="External"/><Relationship Id="rId53" Type="http://schemas.openxmlformats.org/officeDocument/2006/relationships/hyperlink" Target="https://podminky.urs.cz/item/CS_URS_2022_02/611131121" TargetMode="External"/><Relationship Id="rId58" Type="http://schemas.openxmlformats.org/officeDocument/2006/relationships/hyperlink" Target="https://podminky.urs.cz/item/CS_URS_2022_02/711161215" TargetMode="External"/><Relationship Id="rId74" Type="http://schemas.openxmlformats.org/officeDocument/2006/relationships/hyperlink" Target="https://podminky.urs.cz/item/CS_URS_2022_02/741420051" TargetMode="External"/><Relationship Id="rId79" Type="http://schemas.openxmlformats.org/officeDocument/2006/relationships/hyperlink" Target="https://podminky.urs.cz/item/CS_URS_2022_02/751525082" TargetMode="External"/><Relationship Id="rId102" Type="http://schemas.openxmlformats.org/officeDocument/2006/relationships/hyperlink" Target="https://podminky.urs.cz/item/CS_URS_2022_02/764203155" TargetMode="External"/><Relationship Id="rId123" Type="http://schemas.openxmlformats.org/officeDocument/2006/relationships/hyperlink" Target="https://podminky.urs.cz/item/CS_URS_2022_02/998767202" TargetMode="External"/><Relationship Id="rId128" Type="http://schemas.openxmlformats.org/officeDocument/2006/relationships/hyperlink" Target="https://podminky.urs.cz/item/CS_URS_2022_02/783334201" TargetMode="External"/><Relationship Id="rId5" Type="http://schemas.openxmlformats.org/officeDocument/2006/relationships/hyperlink" Target="https://podminky.urs.cz/item/CS_URS_2022_02/151101111" TargetMode="External"/><Relationship Id="rId90" Type="http://schemas.openxmlformats.org/officeDocument/2006/relationships/hyperlink" Target="https://podminky.urs.cz/item/CS_URS_2022_02/998762102" TargetMode="External"/><Relationship Id="rId95" Type="http://schemas.openxmlformats.org/officeDocument/2006/relationships/hyperlink" Target="https://podminky.urs.cz/item/CS_URS_2022_02/764002821" TargetMode="External"/><Relationship Id="rId19" Type="http://schemas.openxmlformats.org/officeDocument/2006/relationships/hyperlink" Target="https://podminky.urs.cz/item/CS_URS_2022_02/621142001" TargetMode="External"/><Relationship Id="rId14" Type="http://schemas.openxmlformats.org/officeDocument/2006/relationships/hyperlink" Target="https://podminky.urs.cz/item/CS_URS_2022_02/113106021" TargetMode="External"/><Relationship Id="rId22" Type="http://schemas.openxmlformats.org/officeDocument/2006/relationships/hyperlink" Target="https://podminky.urs.cz/item/CS_URS_2022_02/622135011" TargetMode="External"/><Relationship Id="rId27" Type="http://schemas.openxmlformats.org/officeDocument/2006/relationships/hyperlink" Target="https://podminky.urs.cz/item/CS_URS_2022_02/622211031" TargetMode="External"/><Relationship Id="rId30" Type="http://schemas.openxmlformats.org/officeDocument/2006/relationships/hyperlink" Target="https://podminky.urs.cz/item/CS_URS_2022_02/622221031" TargetMode="External"/><Relationship Id="rId35" Type="http://schemas.openxmlformats.org/officeDocument/2006/relationships/hyperlink" Target="https://podminky.urs.cz/item/CS_URS_2022_02/622252002" TargetMode="External"/><Relationship Id="rId43" Type="http://schemas.openxmlformats.org/officeDocument/2006/relationships/hyperlink" Target="https://podminky.urs.cz/item/CS_URS_2022_02/629995223" TargetMode="External"/><Relationship Id="rId48" Type="http://schemas.openxmlformats.org/officeDocument/2006/relationships/hyperlink" Target="https://podminky.urs.cz/item/CS_URS_2022_02/997013214" TargetMode="External"/><Relationship Id="rId56" Type="http://schemas.openxmlformats.org/officeDocument/2006/relationships/hyperlink" Target="https://podminky.urs.cz/item/CS_URS_2022_02/711142559" TargetMode="External"/><Relationship Id="rId64" Type="http://schemas.openxmlformats.org/officeDocument/2006/relationships/hyperlink" Target="https://podminky.urs.cz/item/CS_URS_2022_02/713121121" TargetMode="External"/><Relationship Id="rId69" Type="http://schemas.openxmlformats.org/officeDocument/2006/relationships/hyperlink" Target="https://podminky.urs.cz/item/CS_URS_2022_02/721273153" TargetMode="External"/><Relationship Id="rId77" Type="http://schemas.openxmlformats.org/officeDocument/2006/relationships/hyperlink" Target="https://podminky.urs.cz/item/CS_URS_2022_02/742310802" TargetMode="External"/><Relationship Id="rId100" Type="http://schemas.openxmlformats.org/officeDocument/2006/relationships/hyperlink" Target="https://podminky.urs.cz/item/CS_URS_2022_02/764011616" TargetMode="External"/><Relationship Id="rId105" Type="http://schemas.openxmlformats.org/officeDocument/2006/relationships/hyperlink" Target="https://podminky.urs.cz/item/CS_URS_2022_02/764212634" TargetMode="External"/><Relationship Id="rId113" Type="http://schemas.openxmlformats.org/officeDocument/2006/relationships/hyperlink" Target="https://podminky.urs.cz/item/CS_URS_2022_02/764518623" TargetMode="External"/><Relationship Id="rId118" Type="http://schemas.openxmlformats.org/officeDocument/2006/relationships/hyperlink" Target="https://podminky.urs.cz/item/CS_URS_2022_02/998765102" TargetMode="External"/><Relationship Id="rId126" Type="http://schemas.openxmlformats.org/officeDocument/2006/relationships/hyperlink" Target="https://podminky.urs.cz/item/CS_URS_2022_02/783317101" TargetMode="External"/><Relationship Id="rId8" Type="http://schemas.openxmlformats.org/officeDocument/2006/relationships/hyperlink" Target="https://podminky.urs.cz/item/CS_URS_2022_02/171201231" TargetMode="External"/><Relationship Id="rId51" Type="http://schemas.openxmlformats.org/officeDocument/2006/relationships/hyperlink" Target="https://podminky.urs.cz/item/CS_URS_2022_02/997013631" TargetMode="External"/><Relationship Id="rId72" Type="http://schemas.openxmlformats.org/officeDocument/2006/relationships/hyperlink" Target="https://podminky.urs.cz/item/CS_URS_2022_02/741410001" TargetMode="External"/><Relationship Id="rId80" Type="http://schemas.openxmlformats.org/officeDocument/2006/relationships/hyperlink" Target="https://podminky.urs.cz/item/CS_URS_2022_02/998751101" TargetMode="External"/><Relationship Id="rId85" Type="http://schemas.openxmlformats.org/officeDocument/2006/relationships/hyperlink" Target="https://podminky.urs.cz/item/CS_URS_2022_02/762342441" TargetMode="External"/><Relationship Id="rId93" Type="http://schemas.openxmlformats.org/officeDocument/2006/relationships/hyperlink" Target="https://podminky.urs.cz/item/CS_URS_2022_02/764001881" TargetMode="External"/><Relationship Id="rId98" Type="http://schemas.openxmlformats.org/officeDocument/2006/relationships/hyperlink" Target="https://podminky.urs.cz/item/CS_URS_2022_02/764004801" TargetMode="External"/><Relationship Id="rId121" Type="http://schemas.openxmlformats.org/officeDocument/2006/relationships/hyperlink" Target="https://podminky.urs.cz/item/CS_URS_2022_02/767851803" TargetMode="External"/><Relationship Id="rId3" Type="http://schemas.openxmlformats.org/officeDocument/2006/relationships/hyperlink" Target="https://podminky.urs.cz/item/CS_URS_2022_02/132351104" TargetMode="External"/><Relationship Id="rId12" Type="http://schemas.openxmlformats.org/officeDocument/2006/relationships/hyperlink" Target="https://podminky.urs.cz/item/CS_URS_2022_02/181411132" TargetMode="External"/><Relationship Id="rId17" Type="http://schemas.openxmlformats.org/officeDocument/2006/relationships/hyperlink" Target="https://podminky.urs.cz/item/CS_URS_2022_02/637211121" TargetMode="External"/><Relationship Id="rId25" Type="http://schemas.openxmlformats.org/officeDocument/2006/relationships/hyperlink" Target="https://podminky.urs.cz/item/CS_URS_2022_02/622143004" TargetMode="External"/><Relationship Id="rId33" Type="http://schemas.openxmlformats.org/officeDocument/2006/relationships/hyperlink" Target="https://podminky.urs.cz/item/CS_URS_2022_02/622251105" TargetMode="External"/><Relationship Id="rId38" Type="http://schemas.openxmlformats.org/officeDocument/2006/relationships/hyperlink" Target="https://podminky.urs.cz/item/CS_URS_2022_02/622531022" TargetMode="External"/><Relationship Id="rId46" Type="http://schemas.openxmlformats.org/officeDocument/2006/relationships/hyperlink" Target="https://podminky.urs.cz/item/CS_URS_2022_02/952901111" TargetMode="External"/><Relationship Id="rId59" Type="http://schemas.openxmlformats.org/officeDocument/2006/relationships/hyperlink" Target="https://podminky.urs.cz/item/CS_URS_2022_02/711161384" TargetMode="External"/><Relationship Id="rId67" Type="http://schemas.openxmlformats.org/officeDocument/2006/relationships/hyperlink" Target="https://podminky.urs.cz/item/CS_URS_2022_02/998713102" TargetMode="External"/><Relationship Id="rId103" Type="http://schemas.openxmlformats.org/officeDocument/2006/relationships/hyperlink" Target="https://podminky.urs.cz/item/CS_URS_2022_02/764211625" TargetMode="External"/><Relationship Id="rId108" Type="http://schemas.openxmlformats.org/officeDocument/2006/relationships/hyperlink" Target="https://podminky.urs.cz/item/CS_URS_2022_02/764216604" TargetMode="External"/><Relationship Id="rId116" Type="http://schemas.openxmlformats.org/officeDocument/2006/relationships/hyperlink" Target="https://podminky.urs.cz/item/CS_URS_2022_02/765191031" TargetMode="External"/><Relationship Id="rId124" Type="http://schemas.openxmlformats.org/officeDocument/2006/relationships/hyperlink" Target="https://podminky.urs.cz/item/CS_URS_2022_02/783301303" TargetMode="External"/><Relationship Id="rId129" Type="http://schemas.openxmlformats.org/officeDocument/2006/relationships/hyperlink" Target="https://podminky.urs.cz/item/CS_URS_2022_02/784181101" TargetMode="External"/><Relationship Id="rId20" Type="http://schemas.openxmlformats.org/officeDocument/2006/relationships/hyperlink" Target="https://podminky.urs.cz/item/CS_URS_2022_02/621541022" TargetMode="External"/><Relationship Id="rId41" Type="http://schemas.openxmlformats.org/officeDocument/2006/relationships/hyperlink" Target="https://podminky.urs.cz/item/CS_URS_2022_02/629995101" TargetMode="External"/><Relationship Id="rId54" Type="http://schemas.openxmlformats.org/officeDocument/2006/relationships/hyperlink" Target="https://podminky.urs.cz/item/CS_URS_2022_02/621221021" TargetMode="External"/><Relationship Id="rId62" Type="http://schemas.openxmlformats.org/officeDocument/2006/relationships/hyperlink" Target="https://podminky.urs.cz/item/CS_URS_2022_02/712600845" TargetMode="External"/><Relationship Id="rId70" Type="http://schemas.openxmlformats.org/officeDocument/2006/relationships/hyperlink" Target="https://podminky.urs.cz/item/CS_URS_2022_02/741370002" TargetMode="External"/><Relationship Id="rId75" Type="http://schemas.openxmlformats.org/officeDocument/2006/relationships/hyperlink" Target="https://podminky.urs.cz/item/CS_URS_2022_02/741430004" TargetMode="External"/><Relationship Id="rId83" Type="http://schemas.openxmlformats.org/officeDocument/2006/relationships/hyperlink" Target="https://podminky.urs.cz/item/CS_URS_2022_02/762332923" TargetMode="External"/><Relationship Id="rId88" Type="http://schemas.openxmlformats.org/officeDocument/2006/relationships/hyperlink" Target="https://podminky.urs.cz/item/CS_URS_2022_02/762795000" TargetMode="External"/><Relationship Id="rId91" Type="http://schemas.openxmlformats.org/officeDocument/2006/relationships/hyperlink" Target="https://podminky.urs.cz/item/CS_URS_2022_02/764001821" TargetMode="External"/><Relationship Id="rId96" Type="http://schemas.openxmlformats.org/officeDocument/2006/relationships/hyperlink" Target="https://podminky.urs.cz/item/CS_URS_2022_02/764002851" TargetMode="External"/><Relationship Id="rId111" Type="http://schemas.openxmlformats.org/officeDocument/2006/relationships/hyperlink" Target="https://podminky.urs.cz/item/CS_URS_2022_02/764511602" TargetMode="External"/><Relationship Id="rId1" Type="http://schemas.openxmlformats.org/officeDocument/2006/relationships/hyperlink" Target="https://podminky.urs.cz/item/CS_URS_2022_02/113107030" TargetMode="External"/><Relationship Id="rId6" Type="http://schemas.openxmlformats.org/officeDocument/2006/relationships/hyperlink" Target="https://podminky.urs.cz/item/CS_URS_2022_02/162751117" TargetMode="External"/><Relationship Id="rId15" Type="http://schemas.openxmlformats.org/officeDocument/2006/relationships/hyperlink" Target="https://podminky.urs.cz/item/CS_URS_2022_02/451573111" TargetMode="External"/><Relationship Id="rId23" Type="http://schemas.openxmlformats.org/officeDocument/2006/relationships/hyperlink" Target="https://podminky.urs.cz/item/CS_URS_2022_02/622135095" TargetMode="External"/><Relationship Id="rId28" Type="http://schemas.openxmlformats.org/officeDocument/2006/relationships/hyperlink" Target="https://podminky.urs.cz/item/CS_URS_2022_02/622212051" TargetMode="External"/><Relationship Id="rId36" Type="http://schemas.openxmlformats.org/officeDocument/2006/relationships/hyperlink" Target="https://podminky.urs.cz/item/CS_URS_2022_02/622325112" TargetMode="External"/><Relationship Id="rId49" Type="http://schemas.openxmlformats.org/officeDocument/2006/relationships/hyperlink" Target="https://podminky.urs.cz/item/CS_URS_2022_02/997013501" TargetMode="External"/><Relationship Id="rId57" Type="http://schemas.openxmlformats.org/officeDocument/2006/relationships/hyperlink" Target="https://podminky.urs.cz/item/CS_URS_2022_02/711142559" TargetMode="External"/><Relationship Id="rId106" Type="http://schemas.openxmlformats.org/officeDocument/2006/relationships/hyperlink" Target="https://podminky.urs.cz/item/CS_URS_2022_02/764212664" TargetMode="External"/><Relationship Id="rId114" Type="http://schemas.openxmlformats.org/officeDocument/2006/relationships/hyperlink" Target="https://podminky.urs.cz/item/CS_URS_2022_02/998764102" TargetMode="External"/><Relationship Id="rId119" Type="http://schemas.openxmlformats.org/officeDocument/2006/relationships/hyperlink" Target="https://podminky.urs.cz/item/CS_URS_2022_02/767810811" TargetMode="External"/><Relationship Id="rId127" Type="http://schemas.openxmlformats.org/officeDocument/2006/relationships/hyperlink" Target="https://podminky.urs.cz/item/CS_URS_2022_02/783322101" TargetMode="External"/><Relationship Id="rId10" Type="http://schemas.openxmlformats.org/officeDocument/2006/relationships/hyperlink" Target="https://podminky.urs.cz/item/CS_URS_2022_02/174151101" TargetMode="External"/><Relationship Id="rId31" Type="http://schemas.openxmlformats.org/officeDocument/2006/relationships/hyperlink" Target="https://podminky.urs.cz/item/CS_URS_2022_02/622222051" TargetMode="External"/><Relationship Id="rId44" Type="http://schemas.openxmlformats.org/officeDocument/2006/relationships/hyperlink" Target="https://podminky.urs.cz/item/CS_URS_2022_02/871313121" TargetMode="External"/><Relationship Id="rId52" Type="http://schemas.openxmlformats.org/officeDocument/2006/relationships/hyperlink" Target="https://podminky.urs.cz/item/CS_URS_2022_02/998017003" TargetMode="External"/><Relationship Id="rId60" Type="http://schemas.openxmlformats.org/officeDocument/2006/relationships/hyperlink" Target="https://podminky.urs.cz/item/CS_URS_2022_02/998711202" TargetMode="External"/><Relationship Id="rId65" Type="http://schemas.openxmlformats.org/officeDocument/2006/relationships/hyperlink" Target="https://podminky.urs.cz/item/CS_URS_2022_02/713122111" TargetMode="External"/><Relationship Id="rId73" Type="http://schemas.openxmlformats.org/officeDocument/2006/relationships/hyperlink" Target="https://podminky.urs.cz/item/CS_URS_2022_02/741420001" TargetMode="External"/><Relationship Id="rId78" Type="http://schemas.openxmlformats.org/officeDocument/2006/relationships/hyperlink" Target="https://podminky.urs.cz/item/CS_URS_2022_02/751398021" TargetMode="External"/><Relationship Id="rId81" Type="http://schemas.openxmlformats.org/officeDocument/2006/relationships/hyperlink" Target="https://podminky.urs.cz/item/CS_URS_2022_02/762083111" TargetMode="External"/><Relationship Id="rId86" Type="http://schemas.openxmlformats.org/officeDocument/2006/relationships/hyperlink" Target="https://podminky.urs.cz/item/CS_URS_2022_02/762342811" TargetMode="External"/><Relationship Id="rId94" Type="http://schemas.openxmlformats.org/officeDocument/2006/relationships/hyperlink" Target="https://podminky.urs.cz/item/CS_URS_2022_02/764002812" TargetMode="External"/><Relationship Id="rId99" Type="http://schemas.openxmlformats.org/officeDocument/2006/relationships/hyperlink" Target="https://podminky.urs.cz/item/CS_URS_2022_02/764004861" TargetMode="External"/><Relationship Id="rId101" Type="http://schemas.openxmlformats.org/officeDocument/2006/relationships/hyperlink" Target="https://podminky.urs.cz/item/CS_URS_2022_02/764111653" TargetMode="External"/><Relationship Id="rId122" Type="http://schemas.openxmlformats.org/officeDocument/2006/relationships/hyperlink" Target="https://podminky.urs.cz/item/CS_URS_2022_02/767996701" TargetMode="External"/><Relationship Id="rId130" Type="http://schemas.openxmlformats.org/officeDocument/2006/relationships/hyperlink" Target="https://podminky.urs.cz/item/CS_URS_2022_02/784221111" TargetMode="External"/><Relationship Id="rId4" Type="http://schemas.openxmlformats.org/officeDocument/2006/relationships/hyperlink" Target="https://podminky.urs.cz/item/CS_URS_2022_02/151101101" TargetMode="External"/><Relationship Id="rId9" Type="http://schemas.openxmlformats.org/officeDocument/2006/relationships/hyperlink" Target="https://podminky.urs.cz/item/CS_URS_2022_02/174151101" TargetMode="External"/><Relationship Id="rId13" Type="http://schemas.openxmlformats.org/officeDocument/2006/relationships/hyperlink" Target="https://podminky.urs.cz/item/CS_URS_2022_02/181912111" TargetMode="External"/><Relationship Id="rId18" Type="http://schemas.openxmlformats.org/officeDocument/2006/relationships/hyperlink" Target="https://podminky.urs.cz/item/CS_URS_2022_02/621131121" TargetMode="External"/><Relationship Id="rId39" Type="http://schemas.openxmlformats.org/officeDocument/2006/relationships/hyperlink" Target="https://podminky.urs.cz/item/CS_URS_2022_02/629135102" TargetMode="External"/><Relationship Id="rId109" Type="http://schemas.openxmlformats.org/officeDocument/2006/relationships/hyperlink" Target="https://podminky.urs.cz/item/CS_URS_2022_02/764216665" TargetMode="External"/><Relationship Id="rId34" Type="http://schemas.openxmlformats.org/officeDocument/2006/relationships/hyperlink" Target="https://podminky.urs.cz/item/CS_URS_2022_02/622252001" TargetMode="External"/><Relationship Id="rId50" Type="http://schemas.openxmlformats.org/officeDocument/2006/relationships/hyperlink" Target="https://podminky.urs.cz/item/CS_URS_2022_02/997013509" TargetMode="External"/><Relationship Id="rId55" Type="http://schemas.openxmlformats.org/officeDocument/2006/relationships/hyperlink" Target="https://podminky.urs.cz/item/CS_URS_2022_02/711112001" TargetMode="External"/><Relationship Id="rId76" Type="http://schemas.openxmlformats.org/officeDocument/2006/relationships/hyperlink" Target="https://podminky.urs.cz/item/CS_URS_2022_02/742310002" TargetMode="External"/><Relationship Id="rId97" Type="http://schemas.openxmlformats.org/officeDocument/2006/relationships/hyperlink" Target="https://podminky.urs.cz/item/CS_URS_2022_02/764003801" TargetMode="External"/><Relationship Id="rId104" Type="http://schemas.openxmlformats.org/officeDocument/2006/relationships/hyperlink" Target="https://podminky.urs.cz/item/CS_URS_2022_02/764211655" TargetMode="External"/><Relationship Id="rId120" Type="http://schemas.openxmlformats.org/officeDocument/2006/relationships/hyperlink" Target="https://podminky.urs.cz/item/CS_URS_2022_02/767851104" TargetMode="External"/><Relationship Id="rId125" Type="http://schemas.openxmlformats.org/officeDocument/2006/relationships/hyperlink" Target="https://podminky.urs.cz/item/CS_URS_2022_02/783301313" TargetMode="External"/><Relationship Id="rId7" Type="http://schemas.openxmlformats.org/officeDocument/2006/relationships/hyperlink" Target="https://podminky.urs.cz/item/CS_URS_2022_02/171251201" TargetMode="External"/><Relationship Id="rId71" Type="http://schemas.openxmlformats.org/officeDocument/2006/relationships/hyperlink" Target="https://podminky.urs.cz/item/CS_URS_2022_02/741374811" TargetMode="External"/><Relationship Id="rId92" Type="http://schemas.openxmlformats.org/officeDocument/2006/relationships/hyperlink" Target="https://podminky.urs.cz/item/CS_URS_2022_02/764001861" TargetMode="External"/><Relationship Id="rId2" Type="http://schemas.openxmlformats.org/officeDocument/2006/relationships/hyperlink" Target="https://podminky.urs.cz/item/CS_URS_2022_02/132151253" TargetMode="External"/><Relationship Id="rId29" Type="http://schemas.openxmlformats.org/officeDocument/2006/relationships/hyperlink" Target="https://podminky.urs.cz/item/CS_URS_2022_02/622212051" TargetMode="External"/><Relationship Id="rId24" Type="http://schemas.openxmlformats.org/officeDocument/2006/relationships/hyperlink" Target="https://podminky.urs.cz/item/CS_URS_2022_02/622142001" TargetMode="External"/><Relationship Id="rId40" Type="http://schemas.openxmlformats.org/officeDocument/2006/relationships/hyperlink" Target="https://podminky.urs.cz/item/CS_URS_2022_02/629991011" TargetMode="External"/><Relationship Id="rId45" Type="http://schemas.openxmlformats.org/officeDocument/2006/relationships/hyperlink" Target="https://podminky.urs.cz/item/CS_URS_2022_02/894811113" TargetMode="External"/><Relationship Id="rId66" Type="http://schemas.openxmlformats.org/officeDocument/2006/relationships/hyperlink" Target="https://podminky.urs.cz/item/CS_URS_2022_02/713191133" TargetMode="External"/><Relationship Id="rId87" Type="http://schemas.openxmlformats.org/officeDocument/2006/relationships/hyperlink" Target="https://podminky.urs.cz/item/CS_URS_2022_02/762395000" TargetMode="External"/><Relationship Id="rId110" Type="http://schemas.openxmlformats.org/officeDocument/2006/relationships/hyperlink" Target="https://podminky.urs.cz/item/CS_URS_2022_02/764312616" TargetMode="External"/><Relationship Id="rId115" Type="http://schemas.openxmlformats.org/officeDocument/2006/relationships/hyperlink" Target="https://podminky.urs.cz/item/CS_URS_2022_02/765191021" TargetMode="External"/><Relationship Id="rId131" Type="http://schemas.openxmlformats.org/officeDocument/2006/relationships/drawing" Target="../drawings/drawing2.xml"/><Relationship Id="rId61" Type="http://schemas.openxmlformats.org/officeDocument/2006/relationships/hyperlink" Target="https://podminky.urs.cz/item/CS_URS_2022_02/712600841" TargetMode="External"/><Relationship Id="rId82" Type="http://schemas.openxmlformats.org/officeDocument/2006/relationships/hyperlink" Target="https://podminky.urs.cz/item/CS_URS_2022_02/76233193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32421401" TargetMode="External"/><Relationship Id="rId13" Type="http://schemas.openxmlformats.org/officeDocument/2006/relationships/hyperlink" Target="https://podminky.urs.cz/item/CS_URS_2022_02/733224205" TargetMode="External"/><Relationship Id="rId18" Type="http://schemas.openxmlformats.org/officeDocument/2006/relationships/hyperlink" Target="https://podminky.urs.cz/item/CS_URS_2022_02/734291123" TargetMode="External"/><Relationship Id="rId26" Type="http://schemas.openxmlformats.org/officeDocument/2006/relationships/hyperlink" Target="https://podminky.urs.cz/item/CS_URS_2022_02/998734101" TargetMode="External"/><Relationship Id="rId3" Type="http://schemas.openxmlformats.org/officeDocument/2006/relationships/hyperlink" Target="https://podminky.urs.cz/item/CS_URS_2022_02/722270101" TargetMode="External"/><Relationship Id="rId21" Type="http://schemas.openxmlformats.org/officeDocument/2006/relationships/hyperlink" Target="https://podminky.urs.cz/item/CS_URS_2022_02/734292714" TargetMode="External"/><Relationship Id="rId7" Type="http://schemas.openxmlformats.org/officeDocument/2006/relationships/hyperlink" Target="https://podminky.urs.cz/item/CS_URS_2022_02/732330104" TargetMode="External"/><Relationship Id="rId12" Type="http://schemas.openxmlformats.org/officeDocument/2006/relationships/hyperlink" Target="https://podminky.urs.cz/item/CS_URS_2022_02/733224204" TargetMode="External"/><Relationship Id="rId17" Type="http://schemas.openxmlformats.org/officeDocument/2006/relationships/hyperlink" Target="https://podminky.urs.cz/item/CS_URS_2022_02/734222812" TargetMode="External"/><Relationship Id="rId25" Type="http://schemas.openxmlformats.org/officeDocument/2006/relationships/hyperlink" Target="https://podminky.urs.cz/item/CS_URS_2022_02/734421102" TargetMode="External"/><Relationship Id="rId2" Type="http://schemas.openxmlformats.org/officeDocument/2006/relationships/hyperlink" Target="https://podminky.urs.cz/item/CS_URS_2022_02/722262227" TargetMode="External"/><Relationship Id="rId16" Type="http://schemas.openxmlformats.org/officeDocument/2006/relationships/hyperlink" Target="https://podminky.urs.cz/item/CS_URS_2022_02/734221545" TargetMode="External"/><Relationship Id="rId20" Type="http://schemas.openxmlformats.org/officeDocument/2006/relationships/hyperlink" Target="https://podminky.urs.cz/item/CS_URS_2022_02/734242413" TargetMode="External"/><Relationship Id="rId29" Type="http://schemas.openxmlformats.org/officeDocument/2006/relationships/hyperlink" Target="https://podminky.urs.cz/item/CS_URS_2022_02/HZS2492" TargetMode="External"/><Relationship Id="rId1" Type="http://schemas.openxmlformats.org/officeDocument/2006/relationships/hyperlink" Target="https://podminky.urs.cz/item/CS_URS_2022_02/722181252" TargetMode="External"/><Relationship Id="rId6" Type="http://schemas.openxmlformats.org/officeDocument/2006/relationships/hyperlink" Target="https://podminky.urs.cz/item/CS_URS_2022_02/998731201" TargetMode="External"/><Relationship Id="rId11" Type="http://schemas.openxmlformats.org/officeDocument/2006/relationships/hyperlink" Target="https://podminky.urs.cz/item/CS_URS_2022_02/733223304" TargetMode="External"/><Relationship Id="rId24" Type="http://schemas.openxmlformats.org/officeDocument/2006/relationships/hyperlink" Target="https://podminky.urs.cz/item/CS_URS_2022_02/734411103" TargetMode="External"/><Relationship Id="rId5" Type="http://schemas.openxmlformats.org/officeDocument/2006/relationships/hyperlink" Target="https://podminky.urs.cz/item/CS_URS_2022_02/725869101" TargetMode="External"/><Relationship Id="rId15" Type="http://schemas.openxmlformats.org/officeDocument/2006/relationships/hyperlink" Target="https://podminky.urs.cz/item/CS_URS_2022_02/734211119" TargetMode="External"/><Relationship Id="rId23" Type="http://schemas.openxmlformats.org/officeDocument/2006/relationships/hyperlink" Target="https://podminky.urs.cz/item/CS_URS_2022_02/734292724" TargetMode="External"/><Relationship Id="rId28" Type="http://schemas.openxmlformats.org/officeDocument/2006/relationships/hyperlink" Target="https://podminky.urs.cz/item/CS_URS_2022_02/HZS2222" TargetMode="External"/><Relationship Id="rId10" Type="http://schemas.openxmlformats.org/officeDocument/2006/relationships/hyperlink" Target="https://podminky.urs.cz/item/CS_URS_2022_02/733223303" TargetMode="External"/><Relationship Id="rId19" Type="http://schemas.openxmlformats.org/officeDocument/2006/relationships/hyperlink" Target="https://podminky.urs.cz/item/CS_URS_2022_02/734291242" TargetMode="External"/><Relationship Id="rId4" Type="http://schemas.openxmlformats.org/officeDocument/2006/relationships/hyperlink" Target="https://podminky.urs.cz/item/CS_URS_2022_02/998722101" TargetMode="External"/><Relationship Id="rId9" Type="http://schemas.openxmlformats.org/officeDocument/2006/relationships/hyperlink" Target="https://podminky.urs.cz/item/CS_URS_2022_02/998732101" TargetMode="External"/><Relationship Id="rId14" Type="http://schemas.openxmlformats.org/officeDocument/2006/relationships/hyperlink" Target="https://podminky.urs.cz/item/CS_URS_2022_02/998733101" TargetMode="External"/><Relationship Id="rId22" Type="http://schemas.openxmlformats.org/officeDocument/2006/relationships/hyperlink" Target="https://podminky.urs.cz/item/CS_URS_2022_02/734292715" TargetMode="External"/><Relationship Id="rId27" Type="http://schemas.openxmlformats.org/officeDocument/2006/relationships/hyperlink" Target="https://podminky.urs.cz/item/CS_URS_2022_02/735000912" TargetMode="External"/><Relationship Id="rId30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64"/>
      <c r="AS2" s="264"/>
      <c r="AT2" s="264"/>
      <c r="AU2" s="264"/>
      <c r="AV2" s="264"/>
      <c r="AW2" s="264"/>
      <c r="AX2" s="264"/>
      <c r="AY2" s="264"/>
      <c r="AZ2" s="264"/>
      <c r="BA2" s="264"/>
      <c r="BB2" s="264"/>
      <c r="BC2" s="264"/>
      <c r="BD2" s="264"/>
      <c r="BE2" s="264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63" t="s">
        <v>14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R5" s="20"/>
      <c r="BE5" s="260" t="s">
        <v>15</v>
      </c>
      <c r="BS5" s="17" t="s">
        <v>6</v>
      </c>
    </row>
    <row r="6" spans="1:74" ht="36.9" customHeight="1">
      <c r="B6" s="20"/>
      <c r="D6" s="26" t="s">
        <v>16</v>
      </c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R6" s="20"/>
      <c r="BE6" s="261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61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61"/>
      <c r="BS8" s="17" t="s">
        <v>6</v>
      </c>
    </row>
    <row r="9" spans="1:74" ht="14.4" customHeight="1">
      <c r="B9" s="20"/>
      <c r="AR9" s="20"/>
      <c r="BE9" s="261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61"/>
      <c r="BS10" s="17" t="s">
        <v>6</v>
      </c>
    </row>
    <row r="11" spans="1:74" ht="18.45" customHeight="1">
      <c r="B11" s="20"/>
      <c r="E11" s="25" t="s">
        <v>28</v>
      </c>
      <c r="AK11" s="27" t="s">
        <v>29</v>
      </c>
      <c r="AN11" s="25" t="s">
        <v>19</v>
      </c>
      <c r="AR11" s="20"/>
      <c r="BE11" s="261"/>
      <c r="BS11" s="17" t="s">
        <v>6</v>
      </c>
    </row>
    <row r="12" spans="1:74" ht="6.9" customHeight="1">
      <c r="B12" s="20"/>
      <c r="AR12" s="20"/>
      <c r="BE12" s="261"/>
      <c r="BS12" s="17" t="s">
        <v>6</v>
      </c>
    </row>
    <row r="13" spans="1:74" ht="12" customHeight="1">
      <c r="B13" s="20"/>
      <c r="D13" s="27" t="s">
        <v>30</v>
      </c>
      <c r="AK13" s="27" t="s">
        <v>26</v>
      </c>
      <c r="AN13" s="29" t="s">
        <v>31</v>
      </c>
      <c r="AR13" s="20"/>
      <c r="BE13" s="261"/>
      <c r="BS13" s="17" t="s">
        <v>6</v>
      </c>
    </row>
    <row r="14" spans="1:74" ht="13.2">
      <c r="B14" s="20"/>
      <c r="E14" s="266" t="s">
        <v>31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7" t="s">
        <v>29</v>
      </c>
      <c r="AN14" s="29" t="s">
        <v>31</v>
      </c>
      <c r="AR14" s="20"/>
      <c r="BE14" s="261"/>
      <c r="BS14" s="17" t="s">
        <v>6</v>
      </c>
    </row>
    <row r="15" spans="1:74" ht="6.9" customHeight="1">
      <c r="B15" s="20"/>
      <c r="AR15" s="20"/>
      <c r="BE15" s="261"/>
      <c r="BS15" s="17" t="s">
        <v>4</v>
      </c>
    </row>
    <row r="16" spans="1:74" ht="12" customHeight="1">
      <c r="B16" s="20"/>
      <c r="D16" s="27" t="s">
        <v>32</v>
      </c>
      <c r="AK16" s="27" t="s">
        <v>26</v>
      </c>
      <c r="AN16" s="25" t="s">
        <v>33</v>
      </c>
      <c r="AR16" s="20"/>
      <c r="BE16" s="261"/>
      <c r="BS16" s="17" t="s">
        <v>4</v>
      </c>
    </row>
    <row r="17" spans="2:71" ht="18.45" customHeight="1">
      <c r="B17" s="20"/>
      <c r="E17" s="25" t="s">
        <v>34</v>
      </c>
      <c r="AK17" s="27" t="s">
        <v>29</v>
      </c>
      <c r="AN17" s="25" t="s">
        <v>19</v>
      </c>
      <c r="AR17" s="20"/>
      <c r="BE17" s="261"/>
      <c r="BS17" s="17" t="s">
        <v>35</v>
      </c>
    </row>
    <row r="18" spans="2:71" ht="6.9" customHeight="1">
      <c r="B18" s="20"/>
      <c r="AR18" s="20"/>
      <c r="BE18" s="261"/>
      <c r="BS18" s="17" t="s">
        <v>6</v>
      </c>
    </row>
    <row r="19" spans="2:71" ht="12" customHeight="1">
      <c r="B19" s="20"/>
      <c r="D19" s="27" t="s">
        <v>36</v>
      </c>
      <c r="AK19" s="27" t="s">
        <v>26</v>
      </c>
      <c r="AN19" s="25" t="s">
        <v>33</v>
      </c>
      <c r="AR19" s="20"/>
      <c r="BE19" s="261"/>
      <c r="BS19" s="17" t="s">
        <v>6</v>
      </c>
    </row>
    <row r="20" spans="2:71" ht="18.45" customHeight="1">
      <c r="B20" s="20"/>
      <c r="E20" s="25" t="s">
        <v>34</v>
      </c>
      <c r="AK20" s="27" t="s">
        <v>29</v>
      </c>
      <c r="AN20" s="25" t="s">
        <v>19</v>
      </c>
      <c r="AR20" s="20"/>
      <c r="BE20" s="261"/>
      <c r="BS20" s="17" t="s">
        <v>35</v>
      </c>
    </row>
    <row r="21" spans="2:71" ht="6.9" customHeight="1">
      <c r="B21" s="20"/>
      <c r="AR21" s="20"/>
      <c r="BE21" s="261"/>
    </row>
    <row r="22" spans="2:71" ht="12" customHeight="1">
      <c r="B22" s="20"/>
      <c r="D22" s="27" t="s">
        <v>37</v>
      </c>
      <c r="AR22" s="20"/>
      <c r="BE22" s="261"/>
    </row>
    <row r="23" spans="2:71" ht="47.25" customHeight="1">
      <c r="B23" s="20"/>
      <c r="E23" s="268" t="s">
        <v>38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R23" s="20"/>
      <c r="BE23" s="261"/>
    </row>
    <row r="24" spans="2:71" ht="6.9" customHeight="1">
      <c r="B24" s="20"/>
      <c r="AR24" s="20"/>
      <c r="BE24" s="261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1"/>
    </row>
    <row r="26" spans="2:71" s="1" customFormat="1" ht="25.95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69">
        <f>ROUND(AG54,2)</f>
        <v>0</v>
      </c>
      <c r="AL26" s="270"/>
      <c r="AM26" s="270"/>
      <c r="AN26" s="270"/>
      <c r="AO26" s="270"/>
      <c r="AR26" s="32"/>
      <c r="BE26" s="261"/>
    </row>
    <row r="27" spans="2:71" s="1" customFormat="1" ht="6.9" customHeight="1">
      <c r="B27" s="32"/>
      <c r="AR27" s="32"/>
      <c r="BE27" s="261"/>
    </row>
    <row r="28" spans="2:71" s="1" customFormat="1" ht="13.2">
      <c r="B28" s="32"/>
      <c r="L28" s="271" t="s">
        <v>40</v>
      </c>
      <c r="M28" s="271"/>
      <c r="N28" s="271"/>
      <c r="O28" s="271"/>
      <c r="P28" s="271"/>
      <c r="W28" s="271" t="s">
        <v>41</v>
      </c>
      <c r="X28" s="271"/>
      <c r="Y28" s="271"/>
      <c r="Z28" s="271"/>
      <c r="AA28" s="271"/>
      <c r="AB28" s="271"/>
      <c r="AC28" s="271"/>
      <c r="AD28" s="271"/>
      <c r="AE28" s="271"/>
      <c r="AK28" s="271" t="s">
        <v>42</v>
      </c>
      <c r="AL28" s="271"/>
      <c r="AM28" s="271"/>
      <c r="AN28" s="271"/>
      <c r="AO28" s="271"/>
      <c r="AR28" s="32"/>
      <c r="BE28" s="261"/>
    </row>
    <row r="29" spans="2:71" s="2" customFormat="1" ht="14.4" customHeight="1">
      <c r="B29" s="36"/>
      <c r="D29" s="27" t="s">
        <v>43</v>
      </c>
      <c r="F29" s="27" t="s">
        <v>44</v>
      </c>
      <c r="L29" s="274">
        <v>0.21</v>
      </c>
      <c r="M29" s="273"/>
      <c r="N29" s="273"/>
      <c r="O29" s="273"/>
      <c r="P29" s="273"/>
      <c r="W29" s="272">
        <f>ROUND(AZ54, 2)</f>
        <v>0</v>
      </c>
      <c r="X29" s="273"/>
      <c r="Y29" s="273"/>
      <c r="Z29" s="273"/>
      <c r="AA29" s="273"/>
      <c r="AB29" s="273"/>
      <c r="AC29" s="273"/>
      <c r="AD29" s="273"/>
      <c r="AE29" s="273"/>
      <c r="AK29" s="272">
        <f>ROUND(AV54, 2)</f>
        <v>0</v>
      </c>
      <c r="AL29" s="273"/>
      <c r="AM29" s="273"/>
      <c r="AN29" s="273"/>
      <c r="AO29" s="273"/>
      <c r="AR29" s="36"/>
      <c r="BE29" s="262"/>
    </row>
    <row r="30" spans="2:71" s="2" customFormat="1" ht="14.4" customHeight="1">
      <c r="B30" s="36"/>
      <c r="F30" s="27" t="s">
        <v>45</v>
      </c>
      <c r="L30" s="274">
        <v>0.15</v>
      </c>
      <c r="M30" s="273"/>
      <c r="N30" s="273"/>
      <c r="O30" s="273"/>
      <c r="P30" s="273"/>
      <c r="W30" s="272">
        <f>ROUND(BA54, 2)</f>
        <v>0</v>
      </c>
      <c r="X30" s="273"/>
      <c r="Y30" s="273"/>
      <c r="Z30" s="273"/>
      <c r="AA30" s="273"/>
      <c r="AB30" s="273"/>
      <c r="AC30" s="273"/>
      <c r="AD30" s="273"/>
      <c r="AE30" s="273"/>
      <c r="AK30" s="272">
        <f>ROUND(AW54, 2)</f>
        <v>0</v>
      </c>
      <c r="AL30" s="273"/>
      <c r="AM30" s="273"/>
      <c r="AN30" s="273"/>
      <c r="AO30" s="273"/>
      <c r="AR30" s="36"/>
      <c r="BE30" s="262"/>
    </row>
    <row r="31" spans="2:71" s="2" customFormat="1" ht="14.4" hidden="1" customHeight="1">
      <c r="B31" s="36"/>
      <c r="F31" s="27" t="s">
        <v>46</v>
      </c>
      <c r="L31" s="274">
        <v>0.21</v>
      </c>
      <c r="M31" s="273"/>
      <c r="N31" s="273"/>
      <c r="O31" s="273"/>
      <c r="P31" s="273"/>
      <c r="W31" s="272">
        <f>ROUND(BB54, 2)</f>
        <v>0</v>
      </c>
      <c r="X31" s="273"/>
      <c r="Y31" s="273"/>
      <c r="Z31" s="273"/>
      <c r="AA31" s="273"/>
      <c r="AB31" s="273"/>
      <c r="AC31" s="273"/>
      <c r="AD31" s="273"/>
      <c r="AE31" s="273"/>
      <c r="AK31" s="272">
        <v>0</v>
      </c>
      <c r="AL31" s="273"/>
      <c r="AM31" s="273"/>
      <c r="AN31" s="273"/>
      <c r="AO31" s="273"/>
      <c r="AR31" s="36"/>
      <c r="BE31" s="262"/>
    </row>
    <row r="32" spans="2:71" s="2" customFormat="1" ht="14.4" hidden="1" customHeight="1">
      <c r="B32" s="36"/>
      <c r="F32" s="27" t="s">
        <v>47</v>
      </c>
      <c r="L32" s="274">
        <v>0.15</v>
      </c>
      <c r="M32" s="273"/>
      <c r="N32" s="273"/>
      <c r="O32" s="273"/>
      <c r="P32" s="273"/>
      <c r="W32" s="272">
        <f>ROUND(BC54, 2)</f>
        <v>0</v>
      </c>
      <c r="X32" s="273"/>
      <c r="Y32" s="273"/>
      <c r="Z32" s="273"/>
      <c r="AA32" s="273"/>
      <c r="AB32" s="273"/>
      <c r="AC32" s="273"/>
      <c r="AD32" s="273"/>
      <c r="AE32" s="273"/>
      <c r="AK32" s="272">
        <v>0</v>
      </c>
      <c r="AL32" s="273"/>
      <c r="AM32" s="273"/>
      <c r="AN32" s="273"/>
      <c r="AO32" s="273"/>
      <c r="AR32" s="36"/>
      <c r="BE32" s="262"/>
    </row>
    <row r="33" spans="2:44" s="2" customFormat="1" ht="14.4" hidden="1" customHeight="1">
      <c r="B33" s="36"/>
      <c r="F33" s="27" t="s">
        <v>48</v>
      </c>
      <c r="L33" s="274">
        <v>0</v>
      </c>
      <c r="M33" s="273"/>
      <c r="N33" s="273"/>
      <c r="O33" s="273"/>
      <c r="P33" s="273"/>
      <c r="W33" s="272">
        <f>ROUND(BD54, 2)</f>
        <v>0</v>
      </c>
      <c r="X33" s="273"/>
      <c r="Y33" s="273"/>
      <c r="Z33" s="273"/>
      <c r="AA33" s="273"/>
      <c r="AB33" s="273"/>
      <c r="AC33" s="273"/>
      <c r="AD33" s="273"/>
      <c r="AE33" s="273"/>
      <c r="AK33" s="272">
        <v>0</v>
      </c>
      <c r="AL33" s="273"/>
      <c r="AM33" s="273"/>
      <c r="AN33" s="273"/>
      <c r="AO33" s="273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75" t="s">
        <v>51</v>
      </c>
      <c r="Y35" s="276"/>
      <c r="Z35" s="276"/>
      <c r="AA35" s="276"/>
      <c r="AB35" s="276"/>
      <c r="AC35" s="39"/>
      <c r="AD35" s="39"/>
      <c r="AE35" s="39"/>
      <c r="AF35" s="39"/>
      <c r="AG35" s="39"/>
      <c r="AH35" s="39"/>
      <c r="AI35" s="39"/>
      <c r="AJ35" s="39"/>
      <c r="AK35" s="277">
        <f>SUM(AK26:AK33)</f>
        <v>0</v>
      </c>
      <c r="AL35" s="276"/>
      <c r="AM35" s="276"/>
      <c r="AN35" s="276"/>
      <c r="AO35" s="278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52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</v>
      </c>
      <c r="AR44" s="45"/>
    </row>
    <row r="45" spans="2:44" s="4" customFormat="1" ht="36.9" customHeight="1">
      <c r="B45" s="46"/>
      <c r="C45" s="47" t="s">
        <v>16</v>
      </c>
      <c r="L45" s="279" t="str">
        <f>K6</f>
        <v>Zateplení BD Veselí 22</v>
      </c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0"/>
      <c r="X45" s="280"/>
      <c r="Y45" s="280"/>
      <c r="Z45" s="280"/>
      <c r="AA45" s="280"/>
      <c r="AB45" s="280"/>
      <c r="AC45" s="280"/>
      <c r="AD45" s="280"/>
      <c r="AE45" s="280"/>
      <c r="AF45" s="280"/>
      <c r="AG45" s="280"/>
      <c r="AH45" s="280"/>
      <c r="AI45" s="280"/>
      <c r="AJ45" s="280"/>
      <c r="AK45" s="280"/>
      <c r="AL45" s="280"/>
      <c r="AM45" s="280"/>
      <c r="AN45" s="280"/>
      <c r="AO45" s="280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Veselí</v>
      </c>
      <c r="AI47" s="27" t="s">
        <v>23</v>
      </c>
      <c r="AM47" s="281" t="str">
        <f>IF(AN8= "","",AN8)</f>
        <v>15. 5. 2021</v>
      </c>
      <c r="AN47" s="281"/>
      <c r="AR47" s="32"/>
    </row>
    <row r="48" spans="2:44" s="1" customFormat="1" ht="6.9" customHeight="1">
      <c r="B48" s="32"/>
      <c r="AR48" s="32"/>
    </row>
    <row r="49" spans="1:91" s="1" customFormat="1" ht="15.15" customHeight="1">
      <c r="B49" s="32"/>
      <c r="C49" s="27" t="s">
        <v>25</v>
      </c>
      <c r="L49" s="3" t="str">
        <f>IF(E11= "","",E11)</f>
        <v>Město Odry</v>
      </c>
      <c r="AI49" s="27" t="s">
        <v>32</v>
      </c>
      <c r="AM49" s="282" t="str">
        <f>IF(E17="","",E17)</f>
        <v xml:space="preserve">Made 4 BIM s.r.o. </v>
      </c>
      <c r="AN49" s="283"/>
      <c r="AO49" s="283"/>
      <c r="AP49" s="283"/>
      <c r="AR49" s="32"/>
      <c r="AS49" s="284" t="s">
        <v>53</v>
      </c>
      <c r="AT49" s="285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15" customHeight="1">
      <c r="B50" s="32"/>
      <c r="C50" s="27" t="s">
        <v>30</v>
      </c>
      <c r="L50" s="3" t="str">
        <f>IF(E14= "Vyplň údaj","",E14)</f>
        <v/>
      </c>
      <c r="AI50" s="27" t="s">
        <v>36</v>
      </c>
      <c r="AM50" s="282" t="str">
        <f>IF(E20="","",E20)</f>
        <v xml:space="preserve">Made 4 BIM s.r.o. </v>
      </c>
      <c r="AN50" s="283"/>
      <c r="AO50" s="283"/>
      <c r="AP50" s="283"/>
      <c r="AR50" s="32"/>
      <c r="AS50" s="286"/>
      <c r="AT50" s="287"/>
      <c r="BD50" s="53"/>
    </row>
    <row r="51" spans="1:91" s="1" customFormat="1" ht="10.8" customHeight="1">
      <c r="B51" s="32"/>
      <c r="AR51" s="32"/>
      <c r="AS51" s="286"/>
      <c r="AT51" s="287"/>
      <c r="BD51" s="53"/>
    </row>
    <row r="52" spans="1:91" s="1" customFormat="1" ht="29.25" customHeight="1">
      <c r="B52" s="32"/>
      <c r="C52" s="288" t="s">
        <v>54</v>
      </c>
      <c r="D52" s="289"/>
      <c r="E52" s="289"/>
      <c r="F52" s="289"/>
      <c r="G52" s="289"/>
      <c r="H52" s="54"/>
      <c r="I52" s="290" t="s">
        <v>55</v>
      </c>
      <c r="J52" s="289"/>
      <c r="K52" s="289"/>
      <c r="L52" s="289"/>
      <c r="M52" s="289"/>
      <c r="N52" s="289"/>
      <c r="O52" s="289"/>
      <c r="P52" s="289"/>
      <c r="Q52" s="289"/>
      <c r="R52" s="289"/>
      <c r="S52" s="289"/>
      <c r="T52" s="289"/>
      <c r="U52" s="289"/>
      <c r="V52" s="289"/>
      <c r="W52" s="289"/>
      <c r="X52" s="289"/>
      <c r="Y52" s="289"/>
      <c r="Z52" s="289"/>
      <c r="AA52" s="289"/>
      <c r="AB52" s="289"/>
      <c r="AC52" s="289"/>
      <c r="AD52" s="289"/>
      <c r="AE52" s="289"/>
      <c r="AF52" s="289"/>
      <c r="AG52" s="291" t="s">
        <v>56</v>
      </c>
      <c r="AH52" s="289"/>
      <c r="AI52" s="289"/>
      <c r="AJ52" s="289"/>
      <c r="AK52" s="289"/>
      <c r="AL52" s="289"/>
      <c r="AM52" s="289"/>
      <c r="AN52" s="290" t="s">
        <v>57</v>
      </c>
      <c r="AO52" s="289"/>
      <c r="AP52" s="289"/>
      <c r="AQ52" s="55" t="s">
        <v>58</v>
      </c>
      <c r="AR52" s="32"/>
      <c r="AS52" s="56" t="s">
        <v>59</v>
      </c>
      <c r="AT52" s="57" t="s">
        <v>60</v>
      </c>
      <c r="AU52" s="57" t="s">
        <v>61</v>
      </c>
      <c r="AV52" s="57" t="s">
        <v>62</v>
      </c>
      <c r="AW52" s="57" t="s">
        <v>63</v>
      </c>
      <c r="AX52" s="57" t="s">
        <v>64</v>
      </c>
      <c r="AY52" s="57" t="s">
        <v>65</v>
      </c>
      <c r="AZ52" s="57" t="s">
        <v>66</v>
      </c>
      <c r="BA52" s="57" t="s">
        <v>67</v>
      </c>
      <c r="BB52" s="57" t="s">
        <v>68</v>
      </c>
      <c r="BC52" s="57" t="s">
        <v>69</v>
      </c>
      <c r="BD52" s="58" t="s">
        <v>70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95">
        <f>ROUND(SUM(AG55:AG56),2)</f>
        <v>0</v>
      </c>
      <c r="AH54" s="295"/>
      <c r="AI54" s="295"/>
      <c r="AJ54" s="295"/>
      <c r="AK54" s="295"/>
      <c r="AL54" s="295"/>
      <c r="AM54" s="295"/>
      <c r="AN54" s="296">
        <f>SUM(AG54,AT54)</f>
        <v>0</v>
      </c>
      <c r="AO54" s="296"/>
      <c r="AP54" s="296"/>
      <c r="AQ54" s="64" t="s">
        <v>19</v>
      </c>
      <c r="AR54" s="60"/>
      <c r="AS54" s="65">
        <f>ROUND(SUM(AS55:AS56),2)</f>
        <v>0</v>
      </c>
      <c r="AT54" s="66">
        <f>ROUND(SUM(AV54:AW54),2)</f>
        <v>0</v>
      </c>
      <c r="AU54" s="67">
        <f>ROUND(SUM(AU55:AU56),5)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ROUND(SUM(AZ55:AZ56),2)</f>
        <v>0</v>
      </c>
      <c r="BA54" s="66">
        <f>ROUND(SUM(BA55:BA56),2)</f>
        <v>0</v>
      </c>
      <c r="BB54" s="66">
        <f>ROUND(SUM(BB55:BB56),2)</f>
        <v>0</v>
      </c>
      <c r="BC54" s="66">
        <f>ROUND(SUM(BC55:BC56),2)</f>
        <v>0</v>
      </c>
      <c r="BD54" s="68">
        <f>ROUND(SUM(BD55:BD56),2)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19</v>
      </c>
    </row>
    <row r="55" spans="1:91" s="6" customFormat="1" ht="16.5" customHeight="1">
      <c r="A55" s="71" t="s">
        <v>77</v>
      </c>
      <c r="B55" s="72"/>
      <c r="C55" s="73"/>
      <c r="D55" s="294" t="s">
        <v>78</v>
      </c>
      <c r="E55" s="294"/>
      <c r="F55" s="294"/>
      <c r="G55" s="294"/>
      <c r="H55" s="294"/>
      <c r="I55" s="74"/>
      <c r="J55" s="294" t="s">
        <v>79</v>
      </c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292">
        <f>'1 - Zateplení BD'!J30</f>
        <v>0</v>
      </c>
      <c r="AH55" s="293"/>
      <c r="AI55" s="293"/>
      <c r="AJ55" s="293"/>
      <c r="AK55" s="293"/>
      <c r="AL55" s="293"/>
      <c r="AM55" s="293"/>
      <c r="AN55" s="292">
        <f>SUM(AG55,AT55)</f>
        <v>0</v>
      </c>
      <c r="AO55" s="293"/>
      <c r="AP55" s="293"/>
      <c r="AQ55" s="75" t="s">
        <v>80</v>
      </c>
      <c r="AR55" s="72"/>
      <c r="AS55" s="76">
        <v>0</v>
      </c>
      <c r="AT55" s="77">
        <f>ROUND(SUM(AV55:AW55),2)</f>
        <v>0</v>
      </c>
      <c r="AU55" s="78">
        <f>'1 - Zateplení BD'!P105</f>
        <v>0</v>
      </c>
      <c r="AV55" s="77">
        <f>'1 - Zateplení BD'!J33</f>
        <v>0</v>
      </c>
      <c r="AW55" s="77">
        <f>'1 - Zateplení BD'!J34</f>
        <v>0</v>
      </c>
      <c r="AX55" s="77">
        <f>'1 - Zateplení BD'!J35</f>
        <v>0</v>
      </c>
      <c r="AY55" s="77">
        <f>'1 - Zateplení BD'!J36</f>
        <v>0</v>
      </c>
      <c r="AZ55" s="77">
        <f>'1 - Zateplení BD'!F33</f>
        <v>0</v>
      </c>
      <c r="BA55" s="77">
        <f>'1 - Zateplení BD'!F34</f>
        <v>0</v>
      </c>
      <c r="BB55" s="77">
        <f>'1 - Zateplení BD'!F35</f>
        <v>0</v>
      </c>
      <c r="BC55" s="77">
        <f>'1 - Zateplení BD'!F36</f>
        <v>0</v>
      </c>
      <c r="BD55" s="79">
        <f>'1 - Zateplení BD'!F37</f>
        <v>0</v>
      </c>
      <c r="BT55" s="80" t="s">
        <v>78</v>
      </c>
      <c r="BV55" s="80" t="s">
        <v>75</v>
      </c>
      <c r="BW55" s="80" t="s">
        <v>81</v>
      </c>
      <c r="BX55" s="80" t="s">
        <v>5</v>
      </c>
      <c r="CL55" s="80" t="s">
        <v>19</v>
      </c>
      <c r="CM55" s="80" t="s">
        <v>78</v>
      </c>
    </row>
    <row r="56" spans="1:91" s="6" customFormat="1" ht="16.5" customHeight="1">
      <c r="A56" s="71" t="s">
        <v>77</v>
      </c>
      <c r="B56" s="72"/>
      <c r="C56" s="73"/>
      <c r="D56" s="294" t="s">
        <v>14</v>
      </c>
      <c r="E56" s="294"/>
      <c r="F56" s="294"/>
      <c r="G56" s="294"/>
      <c r="H56" s="294"/>
      <c r="I56" s="74"/>
      <c r="J56" s="294" t="s">
        <v>82</v>
      </c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4"/>
      <c r="W56" s="294"/>
      <c r="X56" s="294"/>
      <c r="Y56" s="294"/>
      <c r="Z56" s="294"/>
      <c r="AA56" s="294"/>
      <c r="AB56" s="294"/>
      <c r="AC56" s="294"/>
      <c r="AD56" s="294"/>
      <c r="AE56" s="294"/>
      <c r="AF56" s="294"/>
      <c r="AG56" s="292">
        <f>'2 - Ústřední vytápění'!J30</f>
        <v>0</v>
      </c>
      <c r="AH56" s="293"/>
      <c r="AI56" s="293"/>
      <c r="AJ56" s="293"/>
      <c r="AK56" s="293"/>
      <c r="AL56" s="293"/>
      <c r="AM56" s="293"/>
      <c r="AN56" s="292">
        <f>SUM(AG56,AT56)</f>
        <v>0</v>
      </c>
      <c r="AO56" s="293"/>
      <c r="AP56" s="293"/>
      <c r="AQ56" s="75" t="s">
        <v>80</v>
      </c>
      <c r="AR56" s="72"/>
      <c r="AS56" s="81">
        <v>0</v>
      </c>
      <c r="AT56" s="82">
        <f>ROUND(SUM(AV56:AW56),2)</f>
        <v>0</v>
      </c>
      <c r="AU56" s="83">
        <f>'2 - Ústřední vytápění'!P88</f>
        <v>0</v>
      </c>
      <c r="AV56" s="82">
        <f>'2 - Ústřední vytápění'!J33</f>
        <v>0</v>
      </c>
      <c r="AW56" s="82">
        <f>'2 - Ústřední vytápění'!J34</f>
        <v>0</v>
      </c>
      <c r="AX56" s="82">
        <f>'2 - Ústřední vytápění'!J35</f>
        <v>0</v>
      </c>
      <c r="AY56" s="82">
        <f>'2 - Ústřední vytápění'!J36</f>
        <v>0</v>
      </c>
      <c r="AZ56" s="82">
        <f>'2 - Ústřední vytápění'!F33</f>
        <v>0</v>
      </c>
      <c r="BA56" s="82">
        <f>'2 - Ústřední vytápění'!F34</f>
        <v>0</v>
      </c>
      <c r="BB56" s="82">
        <f>'2 - Ústřední vytápění'!F35</f>
        <v>0</v>
      </c>
      <c r="BC56" s="82">
        <f>'2 - Ústřední vytápění'!F36</f>
        <v>0</v>
      </c>
      <c r="BD56" s="84">
        <f>'2 - Ústřední vytápění'!F37</f>
        <v>0</v>
      </c>
      <c r="BT56" s="80" t="s">
        <v>78</v>
      </c>
      <c r="BV56" s="80" t="s">
        <v>75</v>
      </c>
      <c r="BW56" s="80" t="s">
        <v>83</v>
      </c>
      <c r="BX56" s="80" t="s">
        <v>5</v>
      </c>
      <c r="CL56" s="80" t="s">
        <v>19</v>
      </c>
      <c r="CM56" s="80" t="s">
        <v>78</v>
      </c>
    </row>
    <row r="57" spans="1:91" s="1" customFormat="1" ht="30" customHeight="1">
      <c r="B57" s="32"/>
      <c r="AR57" s="32"/>
    </row>
    <row r="58" spans="1:91" s="1" customFormat="1" ht="6.9" customHeight="1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32"/>
    </row>
  </sheetData>
  <sheetProtection algorithmName="SHA-512" hashValue="7Nv8wSjYIEq/VGGLXzPIo3sTMSt8m35iWfxnDiJbGEydYcwjN+SgYA3rajYS27MZjfnwvSah1gnmKFRFxsbtLQ==" saltValue="+vp5hFYnpYyhqgcisTiHgS2eZPEdrwfEGTXXmnGcRrCC3wivjBTDIibtnJoggZ3ZTRvV/qc1gSloG/owziEQX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Zateplení BD'!C2" display="/" xr:uid="{00000000-0004-0000-0000-000000000000}"/>
    <hyperlink ref="A56" location="'2 - Ústřední vytápění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63"/>
  <sheetViews>
    <sheetView showGridLines="0" topLeftCell="A103" workbookViewId="0">
      <selection activeCell="W113" sqref="W113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81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" customHeight="1">
      <c r="B4" s="20"/>
      <c r="D4" s="21" t="s">
        <v>84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7" t="str">
        <f>'Rekapitulace stavby'!K6</f>
        <v>Zateplení BD Veselí 22</v>
      </c>
      <c r="F7" s="298"/>
      <c r="G7" s="298"/>
      <c r="H7" s="298"/>
      <c r="L7" s="20"/>
    </row>
    <row r="8" spans="2:46" s="1" customFormat="1" ht="12" customHeight="1">
      <c r="B8" s="32"/>
      <c r="D8" s="27" t="s">
        <v>85</v>
      </c>
      <c r="L8" s="32"/>
    </row>
    <row r="9" spans="2:46" s="1" customFormat="1" ht="16.5" customHeight="1">
      <c r="B9" s="32"/>
      <c r="E9" s="279" t="s">
        <v>86</v>
      </c>
      <c r="F9" s="299"/>
      <c r="G9" s="299"/>
      <c r="H9" s="299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15. 5. 2021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0" t="str">
        <f>'Rekapitulace stavby'!E14</f>
        <v>Vyplň údaj</v>
      </c>
      <c r="F18" s="263"/>
      <c r="G18" s="263"/>
      <c r="H18" s="263"/>
      <c r="I18" s="27" t="s">
        <v>29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29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29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6"/>
      <c r="E27" s="268" t="s">
        <v>19</v>
      </c>
      <c r="F27" s="268"/>
      <c r="G27" s="268"/>
      <c r="H27" s="268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39</v>
      </c>
      <c r="J30" s="63">
        <f>ROUND(J105,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" customHeight="1">
      <c r="B33" s="32"/>
      <c r="D33" s="52" t="s">
        <v>43</v>
      </c>
      <c r="E33" s="27" t="s">
        <v>44</v>
      </c>
      <c r="F33" s="88">
        <f>ROUND((SUM(BE105:BE962)),  2)</f>
        <v>0</v>
      </c>
      <c r="I33" s="89">
        <v>0.21</v>
      </c>
      <c r="J33" s="88">
        <f>ROUND(((SUM(BE105:BE962))*I33),  2)</f>
        <v>0</v>
      </c>
      <c r="L33" s="32"/>
    </row>
    <row r="34" spans="2:12" s="1" customFormat="1" ht="14.4" customHeight="1">
      <c r="B34" s="32"/>
      <c r="E34" s="27" t="s">
        <v>45</v>
      </c>
      <c r="F34" s="88">
        <f>ROUND((SUM(BF105:BF962)),  2)</f>
        <v>0</v>
      </c>
      <c r="I34" s="89">
        <v>0.15</v>
      </c>
      <c r="J34" s="88">
        <f>ROUND(((SUM(BF105:BF962))*I34),  2)</f>
        <v>0</v>
      </c>
      <c r="L34" s="32"/>
    </row>
    <row r="35" spans="2:12" s="1" customFormat="1" ht="14.4" hidden="1" customHeight="1">
      <c r="B35" s="32"/>
      <c r="E35" s="27" t="s">
        <v>46</v>
      </c>
      <c r="F35" s="88">
        <f>ROUND((SUM(BG105:BG962)),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47</v>
      </c>
      <c r="F36" s="88">
        <f>ROUND((SUM(BH105:BH962)),  2)</f>
        <v>0</v>
      </c>
      <c r="I36" s="89">
        <v>0.15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48</v>
      </c>
      <c r="F37" s="88">
        <f>ROUND((SUM(BI105:BI962)),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4"/>
      <c r="F39" s="54"/>
      <c r="G39" s="92" t="s">
        <v>50</v>
      </c>
      <c r="H39" s="93" t="s">
        <v>51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87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7" t="str">
        <f>E7</f>
        <v>Zateplení BD Veselí 22</v>
      </c>
      <c r="F48" s="298"/>
      <c r="G48" s="298"/>
      <c r="H48" s="298"/>
      <c r="L48" s="32"/>
    </row>
    <row r="49" spans="2:47" s="1" customFormat="1" ht="12" customHeight="1">
      <c r="B49" s="32"/>
      <c r="C49" s="27" t="s">
        <v>85</v>
      </c>
      <c r="L49" s="32"/>
    </row>
    <row r="50" spans="2:47" s="1" customFormat="1" ht="16.5" customHeight="1">
      <c r="B50" s="32"/>
      <c r="E50" s="279" t="str">
        <f>E9</f>
        <v>1 - Zateplení BD</v>
      </c>
      <c r="F50" s="299"/>
      <c r="G50" s="299"/>
      <c r="H50" s="299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Veselí</v>
      </c>
      <c r="I52" s="27" t="s">
        <v>23</v>
      </c>
      <c r="J52" s="49" t="str">
        <f>IF(J12="","",J12)</f>
        <v>15. 5. 2021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Město Odry</v>
      </c>
      <c r="I54" s="27" t="s">
        <v>32</v>
      </c>
      <c r="J54" s="30" t="str">
        <f>E21</f>
        <v xml:space="preserve">Made 4 BIM s.r.o. </v>
      </c>
      <c r="L54" s="32"/>
    </row>
    <row r="55" spans="2:47" s="1" customFormat="1" ht="15.15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 xml:space="preserve">Made 4 BIM s.r.o.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88</v>
      </c>
      <c r="D57" s="90"/>
      <c r="E57" s="90"/>
      <c r="F57" s="90"/>
      <c r="G57" s="90"/>
      <c r="H57" s="90"/>
      <c r="I57" s="90"/>
      <c r="J57" s="97" t="s">
        <v>89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71</v>
      </c>
      <c r="J59" s="63">
        <f>J105</f>
        <v>0</v>
      </c>
      <c r="L59" s="32"/>
      <c r="AU59" s="17" t="s">
        <v>90</v>
      </c>
    </row>
    <row r="60" spans="2:47" s="8" customFormat="1" ht="24.9" customHeight="1">
      <c r="B60" s="99"/>
      <c r="D60" s="100" t="s">
        <v>91</v>
      </c>
      <c r="E60" s="101"/>
      <c r="F60" s="101"/>
      <c r="G60" s="101"/>
      <c r="H60" s="101"/>
      <c r="I60" s="101"/>
      <c r="J60" s="102">
        <f>J106</f>
        <v>0</v>
      </c>
      <c r="L60" s="99"/>
    </row>
    <row r="61" spans="2:47" s="9" customFormat="1" ht="19.95" customHeight="1">
      <c r="B61" s="103"/>
      <c r="D61" s="104" t="s">
        <v>92</v>
      </c>
      <c r="E61" s="105"/>
      <c r="F61" s="105"/>
      <c r="G61" s="105"/>
      <c r="H61" s="105"/>
      <c r="I61" s="105"/>
      <c r="J61" s="106">
        <f>J107</f>
        <v>0</v>
      </c>
      <c r="L61" s="103"/>
    </row>
    <row r="62" spans="2:47" s="9" customFormat="1" ht="14.85" customHeight="1">
      <c r="B62" s="103"/>
      <c r="D62" s="104" t="s">
        <v>93</v>
      </c>
      <c r="E62" s="105"/>
      <c r="F62" s="105"/>
      <c r="G62" s="105"/>
      <c r="H62" s="105"/>
      <c r="I62" s="105"/>
      <c r="J62" s="106">
        <f>J175</f>
        <v>0</v>
      </c>
      <c r="L62" s="103"/>
    </row>
    <row r="63" spans="2:47" s="9" customFormat="1" ht="19.95" customHeight="1">
      <c r="B63" s="103"/>
      <c r="D63" s="104" t="s">
        <v>94</v>
      </c>
      <c r="E63" s="105"/>
      <c r="F63" s="105"/>
      <c r="G63" s="105"/>
      <c r="H63" s="105"/>
      <c r="I63" s="105"/>
      <c r="J63" s="106">
        <f>J180</f>
        <v>0</v>
      </c>
      <c r="L63" s="103"/>
    </row>
    <row r="64" spans="2:47" s="9" customFormat="1" ht="19.95" customHeight="1">
      <c r="B64" s="103"/>
      <c r="D64" s="104" t="s">
        <v>95</v>
      </c>
      <c r="E64" s="105"/>
      <c r="F64" s="105"/>
      <c r="G64" s="105"/>
      <c r="H64" s="105"/>
      <c r="I64" s="105"/>
      <c r="J64" s="106">
        <f>J186</f>
        <v>0</v>
      </c>
      <c r="L64" s="103"/>
    </row>
    <row r="65" spans="2:12" s="9" customFormat="1" ht="19.95" customHeight="1">
      <c r="B65" s="103"/>
      <c r="D65" s="104" t="s">
        <v>96</v>
      </c>
      <c r="E65" s="105"/>
      <c r="F65" s="105"/>
      <c r="G65" s="105"/>
      <c r="H65" s="105"/>
      <c r="I65" s="105"/>
      <c r="J65" s="106">
        <f>J195</f>
        <v>0</v>
      </c>
      <c r="L65" s="103"/>
    </row>
    <row r="66" spans="2:12" s="9" customFormat="1" ht="19.95" customHeight="1">
      <c r="B66" s="103"/>
      <c r="D66" s="104" t="s">
        <v>97</v>
      </c>
      <c r="E66" s="105"/>
      <c r="F66" s="105"/>
      <c r="G66" s="105"/>
      <c r="H66" s="105"/>
      <c r="I66" s="105"/>
      <c r="J66" s="106">
        <f>J509</f>
        <v>0</v>
      </c>
      <c r="L66" s="103"/>
    </row>
    <row r="67" spans="2:12" s="9" customFormat="1" ht="19.95" customHeight="1">
      <c r="B67" s="103"/>
      <c r="D67" s="104" t="s">
        <v>98</v>
      </c>
      <c r="E67" s="105"/>
      <c r="F67" s="105"/>
      <c r="G67" s="105"/>
      <c r="H67" s="105"/>
      <c r="I67" s="105"/>
      <c r="J67" s="106">
        <f>J522</f>
        <v>0</v>
      </c>
      <c r="L67" s="103"/>
    </row>
    <row r="68" spans="2:12" s="9" customFormat="1" ht="19.95" customHeight="1">
      <c r="B68" s="103"/>
      <c r="D68" s="104" t="s">
        <v>99</v>
      </c>
      <c r="E68" s="105"/>
      <c r="F68" s="105"/>
      <c r="G68" s="105"/>
      <c r="H68" s="105"/>
      <c r="I68" s="105"/>
      <c r="J68" s="106">
        <f>J538</f>
        <v>0</v>
      </c>
      <c r="L68" s="103"/>
    </row>
    <row r="69" spans="2:12" s="9" customFormat="1" ht="19.95" customHeight="1">
      <c r="B69" s="103"/>
      <c r="D69" s="104" t="s">
        <v>100</v>
      </c>
      <c r="E69" s="105"/>
      <c r="F69" s="105"/>
      <c r="G69" s="105"/>
      <c r="H69" s="105"/>
      <c r="I69" s="105"/>
      <c r="J69" s="106">
        <f>J552</f>
        <v>0</v>
      </c>
      <c r="L69" s="103"/>
    </row>
    <row r="70" spans="2:12" s="9" customFormat="1" ht="14.85" customHeight="1">
      <c r="B70" s="103"/>
      <c r="D70" s="104" t="s">
        <v>101</v>
      </c>
      <c r="E70" s="105"/>
      <c r="F70" s="105"/>
      <c r="G70" s="105"/>
      <c r="H70" s="105"/>
      <c r="I70" s="105"/>
      <c r="J70" s="106">
        <f>J556</f>
        <v>0</v>
      </c>
      <c r="L70" s="103"/>
    </row>
    <row r="71" spans="2:12" s="8" customFormat="1" ht="24.9" customHeight="1">
      <c r="B71" s="99"/>
      <c r="D71" s="100" t="s">
        <v>102</v>
      </c>
      <c r="E71" s="101"/>
      <c r="F71" s="101"/>
      <c r="G71" s="101"/>
      <c r="H71" s="101"/>
      <c r="I71" s="101"/>
      <c r="J71" s="102">
        <f>J568</f>
        <v>0</v>
      </c>
      <c r="L71" s="99"/>
    </row>
    <row r="72" spans="2:12" s="9" customFormat="1" ht="19.95" customHeight="1">
      <c r="B72" s="103"/>
      <c r="D72" s="104" t="s">
        <v>103</v>
      </c>
      <c r="E72" s="105"/>
      <c r="F72" s="105"/>
      <c r="G72" s="105"/>
      <c r="H72" s="105"/>
      <c r="I72" s="105"/>
      <c r="J72" s="106">
        <f>J569</f>
        <v>0</v>
      </c>
      <c r="L72" s="103"/>
    </row>
    <row r="73" spans="2:12" s="9" customFormat="1" ht="19.95" customHeight="1">
      <c r="B73" s="103"/>
      <c r="D73" s="104" t="s">
        <v>104</v>
      </c>
      <c r="E73" s="105"/>
      <c r="F73" s="105"/>
      <c r="G73" s="105"/>
      <c r="H73" s="105"/>
      <c r="I73" s="105"/>
      <c r="J73" s="106">
        <f>J600</f>
        <v>0</v>
      </c>
      <c r="L73" s="103"/>
    </row>
    <row r="74" spans="2:12" s="9" customFormat="1" ht="19.95" customHeight="1">
      <c r="B74" s="103"/>
      <c r="D74" s="104" t="s">
        <v>105</v>
      </c>
      <c r="E74" s="105"/>
      <c r="F74" s="105"/>
      <c r="G74" s="105"/>
      <c r="H74" s="105"/>
      <c r="I74" s="105"/>
      <c r="J74" s="106">
        <f>J608</f>
        <v>0</v>
      </c>
      <c r="L74" s="103"/>
    </row>
    <row r="75" spans="2:12" s="9" customFormat="1" ht="19.95" customHeight="1">
      <c r="B75" s="103"/>
      <c r="D75" s="104" t="s">
        <v>106</v>
      </c>
      <c r="E75" s="105"/>
      <c r="F75" s="105"/>
      <c r="G75" s="105"/>
      <c r="H75" s="105"/>
      <c r="I75" s="105"/>
      <c r="J75" s="106">
        <f>J653</f>
        <v>0</v>
      </c>
      <c r="L75" s="103"/>
    </row>
    <row r="76" spans="2:12" s="9" customFormat="1" ht="19.95" customHeight="1">
      <c r="B76" s="103"/>
      <c r="D76" s="104" t="s">
        <v>107</v>
      </c>
      <c r="E76" s="105"/>
      <c r="F76" s="105"/>
      <c r="G76" s="105"/>
      <c r="H76" s="105"/>
      <c r="I76" s="105"/>
      <c r="J76" s="106">
        <f>J660</f>
        <v>0</v>
      </c>
      <c r="L76" s="103"/>
    </row>
    <row r="77" spans="2:12" s="9" customFormat="1" ht="19.95" customHeight="1">
      <c r="B77" s="103"/>
      <c r="D77" s="104" t="s">
        <v>108</v>
      </c>
      <c r="E77" s="105"/>
      <c r="F77" s="105"/>
      <c r="G77" s="105"/>
      <c r="H77" s="105"/>
      <c r="I77" s="105"/>
      <c r="J77" s="106">
        <f>J706</f>
        <v>0</v>
      </c>
      <c r="L77" s="103"/>
    </row>
    <row r="78" spans="2:12" s="9" customFormat="1" ht="19.95" customHeight="1">
      <c r="B78" s="103"/>
      <c r="D78" s="104" t="s">
        <v>109</v>
      </c>
      <c r="E78" s="105"/>
      <c r="F78" s="105"/>
      <c r="G78" s="105"/>
      <c r="H78" s="105"/>
      <c r="I78" s="105"/>
      <c r="J78" s="106">
        <f>J713</f>
        <v>0</v>
      </c>
      <c r="L78" s="103"/>
    </row>
    <row r="79" spans="2:12" s="9" customFormat="1" ht="19.95" customHeight="1">
      <c r="B79" s="103"/>
      <c r="D79" s="104" t="s">
        <v>110</v>
      </c>
      <c r="E79" s="105"/>
      <c r="F79" s="105"/>
      <c r="G79" s="105"/>
      <c r="H79" s="105"/>
      <c r="I79" s="105"/>
      <c r="J79" s="106">
        <f>J729</f>
        <v>0</v>
      </c>
      <c r="L79" s="103"/>
    </row>
    <row r="80" spans="2:12" s="9" customFormat="1" ht="19.95" customHeight="1">
      <c r="B80" s="103"/>
      <c r="D80" s="104" t="s">
        <v>111</v>
      </c>
      <c r="E80" s="105"/>
      <c r="F80" s="105"/>
      <c r="G80" s="105"/>
      <c r="H80" s="105"/>
      <c r="I80" s="105"/>
      <c r="J80" s="106">
        <f>J775</f>
        <v>0</v>
      </c>
      <c r="L80" s="103"/>
    </row>
    <row r="81" spans="2:12" s="9" customFormat="1" ht="19.95" customHeight="1">
      <c r="B81" s="103"/>
      <c r="D81" s="104" t="s">
        <v>112</v>
      </c>
      <c r="E81" s="105"/>
      <c r="F81" s="105"/>
      <c r="G81" s="105"/>
      <c r="H81" s="105"/>
      <c r="I81" s="105"/>
      <c r="J81" s="106">
        <f>J882</f>
        <v>0</v>
      </c>
      <c r="L81" s="103"/>
    </row>
    <row r="82" spans="2:12" s="9" customFormat="1" ht="19.95" customHeight="1">
      <c r="B82" s="103"/>
      <c r="D82" s="104" t="s">
        <v>113</v>
      </c>
      <c r="E82" s="105"/>
      <c r="F82" s="105"/>
      <c r="G82" s="105"/>
      <c r="H82" s="105"/>
      <c r="I82" s="105"/>
      <c r="J82" s="106">
        <f>J903</f>
        <v>0</v>
      </c>
      <c r="L82" s="103"/>
    </row>
    <row r="83" spans="2:12" s="9" customFormat="1" ht="19.95" customHeight="1">
      <c r="B83" s="103"/>
      <c r="D83" s="104" t="s">
        <v>114</v>
      </c>
      <c r="E83" s="105"/>
      <c r="F83" s="105"/>
      <c r="G83" s="105"/>
      <c r="H83" s="105"/>
      <c r="I83" s="105"/>
      <c r="J83" s="106">
        <f>J927</f>
        <v>0</v>
      </c>
      <c r="L83" s="103"/>
    </row>
    <row r="84" spans="2:12" s="9" customFormat="1" ht="19.95" customHeight="1">
      <c r="B84" s="103"/>
      <c r="D84" s="104" t="s">
        <v>115</v>
      </c>
      <c r="E84" s="105"/>
      <c r="F84" s="105"/>
      <c r="G84" s="105"/>
      <c r="H84" s="105"/>
      <c r="I84" s="105"/>
      <c r="J84" s="106">
        <f>J945</f>
        <v>0</v>
      </c>
      <c r="L84" s="103"/>
    </row>
    <row r="85" spans="2:12" s="8" customFormat="1" ht="24.9" customHeight="1">
      <c r="B85" s="99"/>
      <c r="D85" s="100" t="s">
        <v>116</v>
      </c>
      <c r="E85" s="101"/>
      <c r="F85" s="101"/>
      <c r="G85" s="101"/>
      <c r="H85" s="101"/>
      <c r="I85" s="101"/>
      <c r="J85" s="102">
        <f>J954</f>
        <v>0</v>
      </c>
      <c r="L85" s="99"/>
    </row>
    <row r="86" spans="2:12" s="1" customFormat="1" ht="21.75" customHeight="1">
      <c r="B86" s="32"/>
      <c r="L86" s="32"/>
    </row>
    <row r="87" spans="2:12" s="1" customFormat="1" ht="6.9" customHeight="1"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32"/>
    </row>
    <row r="91" spans="2:12" s="1" customFormat="1" ht="6.9" customHeight="1"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32"/>
    </row>
    <row r="92" spans="2:12" s="1" customFormat="1" ht="24.9" customHeight="1">
      <c r="B92" s="32"/>
      <c r="C92" s="21" t="s">
        <v>117</v>
      </c>
      <c r="L92" s="32"/>
    </row>
    <row r="93" spans="2:12" s="1" customFormat="1" ht="6.9" customHeight="1">
      <c r="B93" s="32"/>
      <c r="L93" s="32"/>
    </row>
    <row r="94" spans="2:12" s="1" customFormat="1" ht="12" customHeight="1">
      <c r="B94" s="32"/>
      <c r="C94" s="27" t="s">
        <v>16</v>
      </c>
      <c r="L94" s="32"/>
    </row>
    <row r="95" spans="2:12" s="1" customFormat="1" ht="16.5" customHeight="1">
      <c r="B95" s="32"/>
      <c r="E95" s="297" t="str">
        <f>E7</f>
        <v>Zateplení BD Veselí 22</v>
      </c>
      <c r="F95" s="298"/>
      <c r="G95" s="298"/>
      <c r="H95" s="298"/>
      <c r="L95" s="32"/>
    </row>
    <row r="96" spans="2:12" s="1" customFormat="1" ht="12" customHeight="1">
      <c r="B96" s="32"/>
      <c r="C96" s="27" t="s">
        <v>85</v>
      </c>
      <c r="L96" s="32"/>
    </row>
    <row r="97" spans="2:65" s="1" customFormat="1" ht="16.5" customHeight="1">
      <c r="B97" s="32"/>
      <c r="E97" s="279" t="str">
        <f>E9</f>
        <v>1 - Zateplení BD</v>
      </c>
      <c r="F97" s="299"/>
      <c r="G97" s="299"/>
      <c r="H97" s="299"/>
      <c r="L97" s="32"/>
    </row>
    <row r="98" spans="2:65" s="1" customFormat="1" ht="6.9" customHeight="1">
      <c r="B98" s="32"/>
      <c r="L98" s="32"/>
    </row>
    <row r="99" spans="2:65" s="1" customFormat="1" ht="12" customHeight="1">
      <c r="B99" s="32"/>
      <c r="C99" s="27" t="s">
        <v>21</v>
      </c>
      <c r="F99" s="25" t="str">
        <f>F12</f>
        <v>Veselí</v>
      </c>
      <c r="I99" s="27" t="s">
        <v>23</v>
      </c>
      <c r="J99" s="49" t="str">
        <f>IF(J12="","",J12)</f>
        <v>15. 5. 2021</v>
      </c>
      <c r="L99" s="32"/>
    </row>
    <row r="100" spans="2:65" s="1" customFormat="1" ht="6.9" customHeight="1">
      <c r="B100" s="32"/>
      <c r="L100" s="32"/>
    </row>
    <row r="101" spans="2:65" s="1" customFormat="1" ht="15.15" customHeight="1">
      <c r="B101" s="32"/>
      <c r="C101" s="27" t="s">
        <v>25</v>
      </c>
      <c r="F101" s="25" t="str">
        <f>E15</f>
        <v>Město Odry</v>
      </c>
      <c r="I101" s="27" t="s">
        <v>32</v>
      </c>
      <c r="J101" s="30" t="str">
        <f>E21</f>
        <v xml:space="preserve">Made 4 BIM s.r.o. </v>
      </c>
      <c r="L101" s="32"/>
    </row>
    <row r="102" spans="2:65" s="1" customFormat="1" ht="15.15" customHeight="1">
      <c r="B102" s="32"/>
      <c r="C102" s="27" t="s">
        <v>30</v>
      </c>
      <c r="F102" s="25" t="str">
        <f>IF(E18="","",E18)</f>
        <v>Vyplň údaj</v>
      </c>
      <c r="I102" s="27" t="s">
        <v>36</v>
      </c>
      <c r="J102" s="30" t="str">
        <f>E24</f>
        <v xml:space="preserve">Made 4 BIM s.r.o. </v>
      </c>
      <c r="L102" s="32"/>
    </row>
    <row r="103" spans="2:65" s="1" customFormat="1" ht="10.35" customHeight="1">
      <c r="B103" s="32"/>
      <c r="L103" s="32"/>
    </row>
    <row r="104" spans="2:65" s="10" customFormat="1" ht="29.25" customHeight="1">
      <c r="B104" s="107"/>
      <c r="C104" s="108" t="s">
        <v>118</v>
      </c>
      <c r="D104" s="109" t="s">
        <v>58</v>
      </c>
      <c r="E104" s="109" t="s">
        <v>54</v>
      </c>
      <c r="F104" s="109" t="s">
        <v>55</v>
      </c>
      <c r="G104" s="109" t="s">
        <v>119</v>
      </c>
      <c r="H104" s="109" t="s">
        <v>120</v>
      </c>
      <c r="I104" s="109" t="s">
        <v>121</v>
      </c>
      <c r="J104" s="109" t="s">
        <v>89</v>
      </c>
      <c r="K104" s="110" t="s">
        <v>122</v>
      </c>
      <c r="L104" s="107"/>
      <c r="M104" s="56" t="s">
        <v>19</v>
      </c>
      <c r="N104" s="57" t="s">
        <v>43</v>
      </c>
      <c r="O104" s="57" t="s">
        <v>123</v>
      </c>
      <c r="P104" s="57" t="s">
        <v>124</v>
      </c>
      <c r="Q104" s="57" t="s">
        <v>125</v>
      </c>
      <c r="R104" s="57" t="s">
        <v>126</v>
      </c>
      <c r="S104" s="57" t="s">
        <v>127</v>
      </c>
      <c r="T104" s="58" t="s">
        <v>128</v>
      </c>
    </row>
    <row r="105" spans="2:65" s="1" customFormat="1" ht="22.8" customHeight="1">
      <c r="B105" s="32"/>
      <c r="C105" s="61" t="s">
        <v>129</v>
      </c>
      <c r="J105" s="111">
        <f>BK105</f>
        <v>0</v>
      </c>
      <c r="L105" s="32"/>
      <c r="M105" s="59"/>
      <c r="N105" s="50"/>
      <c r="O105" s="50"/>
      <c r="P105" s="112">
        <f>P106+P568+P954</f>
        <v>0</v>
      </c>
      <c r="Q105" s="50"/>
      <c r="R105" s="112">
        <f>R106+R568+R954</f>
        <v>104.79258837</v>
      </c>
      <c r="S105" s="50"/>
      <c r="T105" s="113">
        <f>T106+T568+T954</f>
        <v>27.210754999999999</v>
      </c>
      <c r="AT105" s="17" t="s">
        <v>72</v>
      </c>
      <c r="AU105" s="17" t="s">
        <v>90</v>
      </c>
      <c r="BK105" s="114">
        <f>BK106+BK568+BK954</f>
        <v>0</v>
      </c>
    </row>
    <row r="106" spans="2:65" s="11" customFormat="1" ht="25.95" customHeight="1">
      <c r="B106" s="115"/>
      <c r="D106" s="116" t="s">
        <v>72</v>
      </c>
      <c r="E106" s="117" t="s">
        <v>130</v>
      </c>
      <c r="F106" s="117" t="s">
        <v>131</v>
      </c>
      <c r="I106" s="118"/>
      <c r="J106" s="119">
        <f>BK106</f>
        <v>0</v>
      </c>
      <c r="L106" s="115"/>
      <c r="M106" s="120"/>
      <c r="P106" s="121">
        <f>P107+P180+P186+P195+P509+P522+P538+P552</f>
        <v>0</v>
      </c>
      <c r="R106" s="121">
        <f>R107+R180+R186+R195+R509+R522+R538+R552</f>
        <v>93.183703700000009</v>
      </c>
      <c r="T106" s="122">
        <f>T107+T180+T186+T195+T509+T522+T538+T552</f>
        <v>19.814</v>
      </c>
      <c r="AR106" s="116" t="s">
        <v>78</v>
      </c>
      <c r="AT106" s="123" t="s">
        <v>72</v>
      </c>
      <c r="AU106" s="123" t="s">
        <v>73</v>
      </c>
      <c r="AY106" s="116" t="s">
        <v>132</v>
      </c>
      <c r="BK106" s="124">
        <f>BK107+BK180+BK186+BK195+BK509+BK522+BK538+BK552</f>
        <v>0</v>
      </c>
    </row>
    <row r="107" spans="2:65" s="11" customFormat="1" ht="22.8" customHeight="1">
      <c r="B107" s="115"/>
      <c r="D107" s="116" t="s">
        <v>72</v>
      </c>
      <c r="E107" s="125" t="s">
        <v>78</v>
      </c>
      <c r="F107" s="125" t="s">
        <v>133</v>
      </c>
      <c r="I107" s="118"/>
      <c r="J107" s="126">
        <f>BK107</f>
        <v>0</v>
      </c>
      <c r="L107" s="115"/>
      <c r="M107" s="120"/>
      <c r="P107" s="121">
        <f>P108+SUM(P109:P175)</f>
        <v>0</v>
      </c>
      <c r="R107" s="121">
        <f>R108+SUM(R109:R175)</f>
        <v>63.573584000000004</v>
      </c>
      <c r="T107" s="122">
        <f>T108+SUM(T109:T175)</f>
        <v>10.59</v>
      </c>
      <c r="AR107" s="116" t="s">
        <v>78</v>
      </c>
      <c r="AT107" s="123" t="s">
        <v>72</v>
      </c>
      <c r="AU107" s="123" t="s">
        <v>78</v>
      </c>
      <c r="AY107" s="116" t="s">
        <v>132</v>
      </c>
      <c r="BK107" s="124">
        <f>BK108+SUM(BK109:BK175)</f>
        <v>0</v>
      </c>
    </row>
    <row r="108" spans="2:65" s="1" customFormat="1" ht="24.15" customHeight="1">
      <c r="B108" s="32"/>
      <c r="C108" s="127" t="s">
        <v>78</v>
      </c>
      <c r="D108" s="127" t="s">
        <v>134</v>
      </c>
      <c r="E108" s="128" t="s">
        <v>135</v>
      </c>
      <c r="F108" s="129" t="s">
        <v>136</v>
      </c>
      <c r="G108" s="130" t="s">
        <v>137</v>
      </c>
      <c r="H108" s="131">
        <v>8</v>
      </c>
      <c r="I108" s="132"/>
      <c r="J108" s="133">
        <f>ROUND(I108*H108,2)</f>
        <v>0</v>
      </c>
      <c r="K108" s="129" t="s">
        <v>138</v>
      </c>
      <c r="L108" s="32"/>
      <c r="M108" s="134" t="s">
        <v>19</v>
      </c>
      <c r="N108" s="135" t="s">
        <v>45</v>
      </c>
      <c r="P108" s="136">
        <f>O108*H108</f>
        <v>0</v>
      </c>
      <c r="Q108" s="136">
        <v>0</v>
      </c>
      <c r="R108" s="136">
        <f>Q108*H108</f>
        <v>0</v>
      </c>
      <c r="S108" s="136">
        <v>0.24</v>
      </c>
      <c r="T108" s="137">
        <f>S108*H108</f>
        <v>1.92</v>
      </c>
      <c r="AR108" s="138" t="s">
        <v>139</v>
      </c>
      <c r="AT108" s="138" t="s">
        <v>134</v>
      </c>
      <c r="AU108" s="138" t="s">
        <v>14</v>
      </c>
      <c r="AY108" s="17" t="s">
        <v>132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14</v>
      </c>
      <c r="BK108" s="139">
        <f>ROUND(I108*H108,2)</f>
        <v>0</v>
      </c>
      <c r="BL108" s="17" t="s">
        <v>139</v>
      </c>
      <c r="BM108" s="138" t="s">
        <v>140</v>
      </c>
    </row>
    <row r="109" spans="2:65" s="1" customFormat="1" ht="38.4">
      <c r="B109" s="32"/>
      <c r="D109" s="140" t="s">
        <v>141</v>
      </c>
      <c r="F109" s="141" t="s">
        <v>142</v>
      </c>
      <c r="I109" s="142"/>
      <c r="L109" s="32"/>
      <c r="M109" s="143"/>
      <c r="T109" s="53"/>
      <c r="AT109" s="17" t="s">
        <v>141</v>
      </c>
      <c r="AU109" s="17" t="s">
        <v>14</v>
      </c>
    </row>
    <row r="110" spans="2:65" s="1" customFormat="1" ht="10.199999999999999">
      <c r="B110" s="32"/>
      <c r="D110" s="144" t="s">
        <v>143</v>
      </c>
      <c r="F110" s="145" t="s">
        <v>144</v>
      </c>
      <c r="I110" s="142"/>
      <c r="L110" s="32"/>
      <c r="M110" s="143"/>
      <c r="T110" s="53"/>
      <c r="AT110" s="17" t="s">
        <v>143</v>
      </c>
      <c r="AU110" s="17" t="s">
        <v>14</v>
      </c>
    </row>
    <row r="111" spans="2:65" s="12" customFormat="1" ht="10.199999999999999">
      <c r="B111" s="146"/>
      <c r="D111" s="140" t="s">
        <v>145</v>
      </c>
      <c r="E111" s="147" t="s">
        <v>19</v>
      </c>
      <c r="F111" s="148" t="s">
        <v>146</v>
      </c>
      <c r="H111" s="147" t="s">
        <v>19</v>
      </c>
      <c r="I111" s="149"/>
      <c r="L111" s="146"/>
      <c r="M111" s="150"/>
      <c r="T111" s="151"/>
      <c r="AT111" s="147" t="s">
        <v>145</v>
      </c>
      <c r="AU111" s="147" t="s">
        <v>14</v>
      </c>
      <c r="AV111" s="12" t="s">
        <v>78</v>
      </c>
      <c r="AW111" s="12" t="s">
        <v>35</v>
      </c>
      <c r="AX111" s="12" t="s">
        <v>73</v>
      </c>
      <c r="AY111" s="147" t="s">
        <v>132</v>
      </c>
    </row>
    <row r="112" spans="2:65" s="13" customFormat="1" ht="10.199999999999999">
      <c r="B112" s="152"/>
      <c r="D112" s="140" t="s">
        <v>145</v>
      </c>
      <c r="E112" s="153" t="s">
        <v>19</v>
      </c>
      <c r="F112" s="154" t="s">
        <v>147</v>
      </c>
      <c r="H112" s="155">
        <v>8</v>
      </c>
      <c r="I112" s="156"/>
      <c r="L112" s="152"/>
      <c r="M112" s="157"/>
      <c r="T112" s="158"/>
      <c r="AT112" s="153" t="s">
        <v>145</v>
      </c>
      <c r="AU112" s="153" t="s">
        <v>14</v>
      </c>
      <c r="AV112" s="13" t="s">
        <v>14</v>
      </c>
      <c r="AW112" s="13" t="s">
        <v>35</v>
      </c>
      <c r="AX112" s="13" t="s">
        <v>78</v>
      </c>
      <c r="AY112" s="153" t="s">
        <v>132</v>
      </c>
    </row>
    <row r="113" spans="2:65" s="1" customFormat="1" ht="37.799999999999997" customHeight="1">
      <c r="B113" s="32"/>
      <c r="C113" s="127" t="s">
        <v>14</v>
      </c>
      <c r="D113" s="127" t="s">
        <v>134</v>
      </c>
      <c r="E113" s="128" t="s">
        <v>148</v>
      </c>
      <c r="F113" s="129" t="s">
        <v>149</v>
      </c>
      <c r="G113" s="130" t="s">
        <v>150</v>
      </c>
      <c r="H113" s="131">
        <v>81.5</v>
      </c>
      <c r="I113" s="132"/>
      <c r="J113" s="133">
        <f>ROUND(I113*H113,2)</f>
        <v>0</v>
      </c>
      <c r="K113" s="129" t="s">
        <v>138</v>
      </c>
      <c r="L113" s="32"/>
      <c r="M113" s="134" t="s">
        <v>19</v>
      </c>
      <c r="N113" s="135" t="s">
        <v>45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139</v>
      </c>
      <c r="AT113" s="138" t="s">
        <v>134</v>
      </c>
      <c r="AU113" s="138" t="s">
        <v>14</v>
      </c>
      <c r="AY113" s="17" t="s">
        <v>132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14</v>
      </c>
      <c r="BK113" s="139">
        <f>ROUND(I113*H113,2)</f>
        <v>0</v>
      </c>
      <c r="BL113" s="17" t="s">
        <v>139</v>
      </c>
      <c r="BM113" s="138" t="s">
        <v>151</v>
      </c>
    </row>
    <row r="114" spans="2:65" s="1" customFormat="1" ht="28.8">
      <c r="B114" s="32"/>
      <c r="D114" s="140" t="s">
        <v>141</v>
      </c>
      <c r="F114" s="141" t="s">
        <v>152</v>
      </c>
      <c r="I114" s="142"/>
      <c r="L114" s="32"/>
      <c r="M114" s="143"/>
      <c r="T114" s="53"/>
      <c r="AT114" s="17" t="s">
        <v>141</v>
      </c>
      <c r="AU114" s="17" t="s">
        <v>14</v>
      </c>
    </row>
    <row r="115" spans="2:65" s="1" customFormat="1" ht="10.199999999999999">
      <c r="B115" s="32"/>
      <c r="D115" s="144" t="s">
        <v>143</v>
      </c>
      <c r="F115" s="145" t="s">
        <v>153</v>
      </c>
      <c r="I115" s="142"/>
      <c r="L115" s="32"/>
      <c r="M115" s="143"/>
      <c r="T115" s="53"/>
      <c r="AT115" s="17" t="s">
        <v>143</v>
      </c>
      <c r="AU115" s="17" t="s">
        <v>14</v>
      </c>
    </row>
    <row r="116" spans="2:65" s="12" customFormat="1" ht="10.199999999999999">
      <c r="B116" s="146"/>
      <c r="D116" s="140" t="s">
        <v>145</v>
      </c>
      <c r="E116" s="147" t="s">
        <v>19</v>
      </c>
      <c r="F116" s="148" t="s">
        <v>154</v>
      </c>
      <c r="H116" s="147" t="s">
        <v>19</v>
      </c>
      <c r="I116" s="149"/>
      <c r="L116" s="146"/>
      <c r="M116" s="150"/>
      <c r="T116" s="151"/>
      <c r="AT116" s="147" t="s">
        <v>145</v>
      </c>
      <c r="AU116" s="147" t="s">
        <v>14</v>
      </c>
      <c r="AV116" s="12" t="s">
        <v>78</v>
      </c>
      <c r="AW116" s="12" t="s">
        <v>35</v>
      </c>
      <c r="AX116" s="12" t="s">
        <v>73</v>
      </c>
      <c r="AY116" s="147" t="s">
        <v>132</v>
      </c>
    </row>
    <row r="117" spans="2:65" s="13" customFormat="1" ht="10.199999999999999">
      <c r="B117" s="152"/>
      <c r="D117" s="140" t="s">
        <v>145</v>
      </c>
      <c r="E117" s="153" t="s">
        <v>19</v>
      </c>
      <c r="F117" s="154" t="s">
        <v>155</v>
      </c>
      <c r="H117" s="155">
        <v>81.5</v>
      </c>
      <c r="I117" s="156"/>
      <c r="L117" s="152"/>
      <c r="M117" s="157"/>
      <c r="T117" s="158"/>
      <c r="AT117" s="153" t="s">
        <v>145</v>
      </c>
      <c r="AU117" s="153" t="s">
        <v>14</v>
      </c>
      <c r="AV117" s="13" t="s">
        <v>14</v>
      </c>
      <c r="AW117" s="13" t="s">
        <v>35</v>
      </c>
      <c r="AX117" s="13" t="s">
        <v>78</v>
      </c>
      <c r="AY117" s="153" t="s">
        <v>132</v>
      </c>
    </row>
    <row r="118" spans="2:65" s="1" customFormat="1" ht="33" customHeight="1">
      <c r="B118" s="32"/>
      <c r="C118" s="127" t="s">
        <v>156</v>
      </c>
      <c r="D118" s="127" t="s">
        <v>134</v>
      </c>
      <c r="E118" s="128" t="s">
        <v>157</v>
      </c>
      <c r="F118" s="129" t="s">
        <v>158</v>
      </c>
      <c r="G118" s="130" t="s">
        <v>150</v>
      </c>
      <c r="H118" s="131">
        <v>95.04</v>
      </c>
      <c r="I118" s="132"/>
      <c r="J118" s="133">
        <f>ROUND(I118*H118,2)</f>
        <v>0</v>
      </c>
      <c r="K118" s="129" t="s">
        <v>138</v>
      </c>
      <c r="L118" s="32"/>
      <c r="M118" s="134" t="s">
        <v>19</v>
      </c>
      <c r="N118" s="135" t="s">
        <v>45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139</v>
      </c>
      <c r="AT118" s="138" t="s">
        <v>134</v>
      </c>
      <c r="AU118" s="138" t="s">
        <v>14</v>
      </c>
      <c r="AY118" s="17" t="s">
        <v>132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14</v>
      </c>
      <c r="BK118" s="139">
        <f>ROUND(I118*H118,2)</f>
        <v>0</v>
      </c>
      <c r="BL118" s="17" t="s">
        <v>139</v>
      </c>
      <c r="BM118" s="138" t="s">
        <v>159</v>
      </c>
    </row>
    <row r="119" spans="2:65" s="1" customFormat="1" ht="28.8">
      <c r="B119" s="32"/>
      <c r="D119" s="140" t="s">
        <v>141</v>
      </c>
      <c r="F119" s="141" t="s">
        <v>160</v>
      </c>
      <c r="I119" s="142"/>
      <c r="L119" s="32"/>
      <c r="M119" s="143"/>
      <c r="T119" s="53"/>
      <c r="AT119" s="17" t="s">
        <v>141</v>
      </c>
      <c r="AU119" s="17" t="s">
        <v>14</v>
      </c>
    </row>
    <row r="120" spans="2:65" s="1" customFormat="1" ht="10.199999999999999">
      <c r="B120" s="32"/>
      <c r="D120" s="144" t="s">
        <v>143</v>
      </c>
      <c r="F120" s="145" t="s">
        <v>161</v>
      </c>
      <c r="I120" s="142"/>
      <c r="L120" s="32"/>
      <c r="M120" s="143"/>
      <c r="T120" s="53"/>
      <c r="AT120" s="17" t="s">
        <v>143</v>
      </c>
      <c r="AU120" s="17" t="s">
        <v>14</v>
      </c>
    </row>
    <row r="121" spans="2:65" s="12" customFormat="1" ht="10.199999999999999">
      <c r="B121" s="146"/>
      <c r="D121" s="140" t="s">
        <v>145</v>
      </c>
      <c r="E121" s="147" t="s">
        <v>19</v>
      </c>
      <c r="F121" s="148" t="s">
        <v>162</v>
      </c>
      <c r="H121" s="147" t="s">
        <v>19</v>
      </c>
      <c r="I121" s="149"/>
      <c r="L121" s="146"/>
      <c r="M121" s="150"/>
      <c r="T121" s="151"/>
      <c r="AT121" s="147" t="s">
        <v>145</v>
      </c>
      <c r="AU121" s="147" t="s">
        <v>14</v>
      </c>
      <c r="AV121" s="12" t="s">
        <v>78</v>
      </c>
      <c r="AW121" s="12" t="s">
        <v>35</v>
      </c>
      <c r="AX121" s="12" t="s">
        <v>73</v>
      </c>
      <c r="AY121" s="147" t="s">
        <v>132</v>
      </c>
    </row>
    <row r="122" spans="2:65" s="13" customFormat="1" ht="10.199999999999999">
      <c r="B122" s="152"/>
      <c r="D122" s="140" t="s">
        <v>145</v>
      </c>
      <c r="E122" s="153" t="s">
        <v>19</v>
      </c>
      <c r="F122" s="154" t="s">
        <v>163</v>
      </c>
      <c r="H122" s="155">
        <v>95.04</v>
      </c>
      <c r="I122" s="156"/>
      <c r="L122" s="152"/>
      <c r="M122" s="157"/>
      <c r="T122" s="158"/>
      <c r="AT122" s="153" t="s">
        <v>145</v>
      </c>
      <c r="AU122" s="153" t="s">
        <v>14</v>
      </c>
      <c r="AV122" s="13" t="s">
        <v>14</v>
      </c>
      <c r="AW122" s="13" t="s">
        <v>35</v>
      </c>
      <c r="AX122" s="13" t="s">
        <v>78</v>
      </c>
      <c r="AY122" s="153" t="s">
        <v>132</v>
      </c>
    </row>
    <row r="123" spans="2:65" s="1" customFormat="1" ht="21.75" customHeight="1">
      <c r="B123" s="32"/>
      <c r="C123" s="127" t="s">
        <v>139</v>
      </c>
      <c r="D123" s="127" t="s">
        <v>134</v>
      </c>
      <c r="E123" s="128" t="s">
        <v>164</v>
      </c>
      <c r="F123" s="129" t="s">
        <v>165</v>
      </c>
      <c r="G123" s="130" t="s">
        <v>137</v>
      </c>
      <c r="H123" s="131">
        <v>237.6</v>
      </c>
      <c r="I123" s="132"/>
      <c r="J123" s="133">
        <f>ROUND(I123*H123,2)</f>
        <v>0</v>
      </c>
      <c r="K123" s="129" t="s">
        <v>138</v>
      </c>
      <c r="L123" s="32"/>
      <c r="M123" s="134" t="s">
        <v>19</v>
      </c>
      <c r="N123" s="135" t="s">
        <v>45</v>
      </c>
      <c r="P123" s="136">
        <f>O123*H123</f>
        <v>0</v>
      </c>
      <c r="Q123" s="136">
        <v>8.4000000000000003E-4</v>
      </c>
      <c r="R123" s="136">
        <f>Q123*H123</f>
        <v>0.19958400000000001</v>
      </c>
      <c r="S123" s="136">
        <v>0</v>
      </c>
      <c r="T123" s="137">
        <f>S123*H123</f>
        <v>0</v>
      </c>
      <c r="AR123" s="138" t="s">
        <v>139</v>
      </c>
      <c r="AT123" s="138" t="s">
        <v>134</v>
      </c>
      <c r="AU123" s="138" t="s">
        <v>14</v>
      </c>
      <c r="AY123" s="17" t="s">
        <v>132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14</v>
      </c>
      <c r="BK123" s="139">
        <f>ROUND(I123*H123,2)</f>
        <v>0</v>
      </c>
      <c r="BL123" s="17" t="s">
        <v>139</v>
      </c>
      <c r="BM123" s="138" t="s">
        <v>166</v>
      </c>
    </row>
    <row r="124" spans="2:65" s="1" customFormat="1" ht="19.2">
      <c r="B124" s="32"/>
      <c r="D124" s="140" t="s">
        <v>141</v>
      </c>
      <c r="F124" s="141" t="s">
        <v>167</v>
      </c>
      <c r="I124" s="142"/>
      <c r="L124" s="32"/>
      <c r="M124" s="143"/>
      <c r="T124" s="53"/>
      <c r="AT124" s="17" t="s">
        <v>141</v>
      </c>
      <c r="AU124" s="17" t="s">
        <v>14</v>
      </c>
    </row>
    <row r="125" spans="2:65" s="1" customFormat="1" ht="10.199999999999999">
      <c r="B125" s="32"/>
      <c r="D125" s="144" t="s">
        <v>143</v>
      </c>
      <c r="F125" s="145" t="s">
        <v>168</v>
      </c>
      <c r="I125" s="142"/>
      <c r="L125" s="32"/>
      <c r="M125" s="143"/>
      <c r="T125" s="53"/>
      <c r="AT125" s="17" t="s">
        <v>143</v>
      </c>
      <c r="AU125" s="17" t="s">
        <v>14</v>
      </c>
    </row>
    <row r="126" spans="2:65" s="12" customFormat="1" ht="10.199999999999999">
      <c r="B126" s="146"/>
      <c r="D126" s="140" t="s">
        <v>145</v>
      </c>
      <c r="E126" s="147" t="s">
        <v>19</v>
      </c>
      <c r="F126" s="148" t="s">
        <v>162</v>
      </c>
      <c r="H126" s="147" t="s">
        <v>19</v>
      </c>
      <c r="I126" s="149"/>
      <c r="L126" s="146"/>
      <c r="M126" s="150"/>
      <c r="T126" s="151"/>
      <c r="AT126" s="147" t="s">
        <v>145</v>
      </c>
      <c r="AU126" s="147" t="s">
        <v>14</v>
      </c>
      <c r="AV126" s="12" t="s">
        <v>78</v>
      </c>
      <c r="AW126" s="12" t="s">
        <v>35</v>
      </c>
      <c r="AX126" s="12" t="s">
        <v>73</v>
      </c>
      <c r="AY126" s="147" t="s">
        <v>132</v>
      </c>
    </row>
    <row r="127" spans="2:65" s="13" customFormat="1" ht="10.199999999999999">
      <c r="B127" s="152"/>
      <c r="D127" s="140" t="s">
        <v>145</v>
      </c>
      <c r="E127" s="153" t="s">
        <v>19</v>
      </c>
      <c r="F127" s="154" t="s">
        <v>169</v>
      </c>
      <c r="H127" s="155">
        <v>237.6</v>
      </c>
      <c r="I127" s="156"/>
      <c r="L127" s="152"/>
      <c r="M127" s="157"/>
      <c r="T127" s="158"/>
      <c r="AT127" s="153" t="s">
        <v>145</v>
      </c>
      <c r="AU127" s="153" t="s">
        <v>14</v>
      </c>
      <c r="AV127" s="13" t="s">
        <v>14</v>
      </c>
      <c r="AW127" s="13" t="s">
        <v>35</v>
      </c>
      <c r="AX127" s="13" t="s">
        <v>78</v>
      </c>
      <c r="AY127" s="153" t="s">
        <v>132</v>
      </c>
    </row>
    <row r="128" spans="2:65" s="1" customFormat="1" ht="24.15" customHeight="1">
      <c r="B128" s="32"/>
      <c r="C128" s="127" t="s">
        <v>170</v>
      </c>
      <c r="D128" s="127" t="s">
        <v>134</v>
      </c>
      <c r="E128" s="128" t="s">
        <v>171</v>
      </c>
      <c r="F128" s="129" t="s">
        <v>172</v>
      </c>
      <c r="G128" s="130" t="s">
        <v>137</v>
      </c>
      <c r="H128" s="131">
        <v>237.6</v>
      </c>
      <c r="I128" s="132"/>
      <c r="J128" s="133">
        <f>ROUND(I128*H128,2)</f>
        <v>0</v>
      </c>
      <c r="K128" s="129" t="s">
        <v>138</v>
      </c>
      <c r="L128" s="32"/>
      <c r="M128" s="134" t="s">
        <v>19</v>
      </c>
      <c r="N128" s="135" t="s">
        <v>45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139</v>
      </c>
      <c r="AT128" s="138" t="s">
        <v>134</v>
      </c>
      <c r="AU128" s="138" t="s">
        <v>14</v>
      </c>
      <c r="AY128" s="17" t="s">
        <v>132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14</v>
      </c>
      <c r="BK128" s="139">
        <f>ROUND(I128*H128,2)</f>
        <v>0</v>
      </c>
      <c r="BL128" s="17" t="s">
        <v>139</v>
      </c>
      <c r="BM128" s="138" t="s">
        <v>173</v>
      </c>
    </row>
    <row r="129" spans="2:65" s="1" customFormat="1" ht="28.8">
      <c r="B129" s="32"/>
      <c r="D129" s="140" t="s">
        <v>141</v>
      </c>
      <c r="F129" s="141" t="s">
        <v>174</v>
      </c>
      <c r="I129" s="142"/>
      <c r="L129" s="32"/>
      <c r="M129" s="143"/>
      <c r="T129" s="53"/>
      <c r="AT129" s="17" t="s">
        <v>141</v>
      </c>
      <c r="AU129" s="17" t="s">
        <v>14</v>
      </c>
    </row>
    <row r="130" spans="2:65" s="1" customFormat="1" ht="10.199999999999999">
      <c r="B130" s="32"/>
      <c r="D130" s="144" t="s">
        <v>143</v>
      </c>
      <c r="F130" s="145" t="s">
        <v>175</v>
      </c>
      <c r="I130" s="142"/>
      <c r="L130" s="32"/>
      <c r="M130" s="143"/>
      <c r="T130" s="53"/>
      <c r="AT130" s="17" t="s">
        <v>143</v>
      </c>
      <c r="AU130" s="17" t="s">
        <v>14</v>
      </c>
    </row>
    <row r="131" spans="2:65" s="1" customFormat="1" ht="37.799999999999997" customHeight="1">
      <c r="B131" s="32"/>
      <c r="C131" s="127" t="s">
        <v>176</v>
      </c>
      <c r="D131" s="127" t="s">
        <v>134</v>
      </c>
      <c r="E131" s="128" t="s">
        <v>177</v>
      </c>
      <c r="F131" s="129" t="s">
        <v>178</v>
      </c>
      <c r="G131" s="130" t="s">
        <v>150</v>
      </c>
      <c r="H131" s="131">
        <v>55.44</v>
      </c>
      <c r="I131" s="132"/>
      <c r="J131" s="133">
        <f>ROUND(I131*H131,2)</f>
        <v>0</v>
      </c>
      <c r="K131" s="129" t="s">
        <v>138</v>
      </c>
      <c r="L131" s="32"/>
      <c r="M131" s="134" t="s">
        <v>19</v>
      </c>
      <c r="N131" s="135" t="s">
        <v>45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139</v>
      </c>
      <c r="AT131" s="138" t="s">
        <v>134</v>
      </c>
      <c r="AU131" s="138" t="s">
        <v>14</v>
      </c>
      <c r="AY131" s="17" t="s">
        <v>132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14</v>
      </c>
      <c r="BK131" s="139">
        <f>ROUND(I131*H131,2)</f>
        <v>0</v>
      </c>
      <c r="BL131" s="17" t="s">
        <v>139</v>
      </c>
      <c r="BM131" s="138" t="s">
        <v>179</v>
      </c>
    </row>
    <row r="132" spans="2:65" s="1" customFormat="1" ht="38.4">
      <c r="B132" s="32"/>
      <c r="D132" s="140" t="s">
        <v>141</v>
      </c>
      <c r="F132" s="141" t="s">
        <v>180</v>
      </c>
      <c r="I132" s="142"/>
      <c r="L132" s="32"/>
      <c r="M132" s="143"/>
      <c r="T132" s="53"/>
      <c r="AT132" s="17" t="s">
        <v>141</v>
      </c>
      <c r="AU132" s="17" t="s">
        <v>14</v>
      </c>
    </row>
    <row r="133" spans="2:65" s="1" customFormat="1" ht="10.199999999999999">
      <c r="B133" s="32"/>
      <c r="D133" s="144" t="s">
        <v>143</v>
      </c>
      <c r="F133" s="145" t="s">
        <v>181</v>
      </c>
      <c r="I133" s="142"/>
      <c r="L133" s="32"/>
      <c r="M133" s="143"/>
      <c r="T133" s="53"/>
      <c r="AT133" s="17" t="s">
        <v>143</v>
      </c>
      <c r="AU133" s="17" t="s">
        <v>14</v>
      </c>
    </row>
    <row r="134" spans="2:65" s="12" customFormat="1" ht="10.199999999999999">
      <c r="B134" s="146"/>
      <c r="D134" s="140" t="s">
        <v>145</v>
      </c>
      <c r="E134" s="147" t="s">
        <v>19</v>
      </c>
      <c r="F134" s="148" t="s">
        <v>162</v>
      </c>
      <c r="H134" s="147" t="s">
        <v>19</v>
      </c>
      <c r="I134" s="149"/>
      <c r="L134" s="146"/>
      <c r="M134" s="150"/>
      <c r="T134" s="151"/>
      <c r="AT134" s="147" t="s">
        <v>145</v>
      </c>
      <c r="AU134" s="147" t="s">
        <v>14</v>
      </c>
      <c r="AV134" s="12" t="s">
        <v>78</v>
      </c>
      <c r="AW134" s="12" t="s">
        <v>35</v>
      </c>
      <c r="AX134" s="12" t="s">
        <v>73</v>
      </c>
      <c r="AY134" s="147" t="s">
        <v>132</v>
      </c>
    </row>
    <row r="135" spans="2:65" s="13" customFormat="1" ht="10.199999999999999">
      <c r="B135" s="152"/>
      <c r="D135" s="140" t="s">
        <v>145</v>
      </c>
      <c r="E135" s="153" t="s">
        <v>19</v>
      </c>
      <c r="F135" s="154" t="s">
        <v>163</v>
      </c>
      <c r="H135" s="155">
        <v>95.04</v>
      </c>
      <c r="I135" s="156"/>
      <c r="L135" s="152"/>
      <c r="M135" s="157"/>
      <c r="T135" s="158"/>
      <c r="AT135" s="153" t="s">
        <v>145</v>
      </c>
      <c r="AU135" s="153" t="s">
        <v>14</v>
      </c>
      <c r="AV135" s="13" t="s">
        <v>14</v>
      </c>
      <c r="AW135" s="13" t="s">
        <v>35</v>
      </c>
      <c r="AX135" s="13" t="s">
        <v>73</v>
      </c>
      <c r="AY135" s="153" t="s">
        <v>132</v>
      </c>
    </row>
    <row r="136" spans="2:65" s="13" customFormat="1" ht="10.199999999999999">
      <c r="B136" s="152"/>
      <c r="D136" s="140" t="s">
        <v>145</v>
      </c>
      <c r="E136" s="153" t="s">
        <v>19</v>
      </c>
      <c r="F136" s="154" t="s">
        <v>182</v>
      </c>
      <c r="H136" s="155">
        <v>-7.92</v>
      </c>
      <c r="I136" s="156"/>
      <c r="L136" s="152"/>
      <c r="M136" s="157"/>
      <c r="T136" s="158"/>
      <c r="AT136" s="153" t="s">
        <v>145</v>
      </c>
      <c r="AU136" s="153" t="s">
        <v>14</v>
      </c>
      <c r="AV136" s="13" t="s">
        <v>14</v>
      </c>
      <c r="AW136" s="13" t="s">
        <v>35</v>
      </c>
      <c r="AX136" s="13" t="s">
        <v>73</v>
      </c>
      <c r="AY136" s="153" t="s">
        <v>132</v>
      </c>
    </row>
    <row r="137" spans="2:65" s="13" customFormat="1" ht="10.199999999999999">
      <c r="B137" s="152"/>
      <c r="D137" s="140" t="s">
        <v>145</v>
      </c>
      <c r="E137" s="153" t="s">
        <v>19</v>
      </c>
      <c r="F137" s="154" t="s">
        <v>183</v>
      </c>
      <c r="H137" s="155">
        <v>-31.68</v>
      </c>
      <c r="I137" s="156"/>
      <c r="L137" s="152"/>
      <c r="M137" s="157"/>
      <c r="T137" s="158"/>
      <c r="AT137" s="153" t="s">
        <v>145</v>
      </c>
      <c r="AU137" s="153" t="s">
        <v>14</v>
      </c>
      <c r="AV137" s="13" t="s">
        <v>14</v>
      </c>
      <c r="AW137" s="13" t="s">
        <v>35</v>
      </c>
      <c r="AX137" s="13" t="s">
        <v>73</v>
      </c>
      <c r="AY137" s="153" t="s">
        <v>132</v>
      </c>
    </row>
    <row r="138" spans="2:65" s="14" customFormat="1" ht="10.199999999999999">
      <c r="B138" s="159"/>
      <c r="D138" s="140" t="s">
        <v>145</v>
      </c>
      <c r="E138" s="160" t="s">
        <v>19</v>
      </c>
      <c r="F138" s="161" t="s">
        <v>184</v>
      </c>
      <c r="H138" s="162">
        <v>55.44</v>
      </c>
      <c r="I138" s="163"/>
      <c r="L138" s="159"/>
      <c r="M138" s="164"/>
      <c r="T138" s="165"/>
      <c r="AT138" s="160" t="s">
        <v>145</v>
      </c>
      <c r="AU138" s="160" t="s">
        <v>14</v>
      </c>
      <c r="AV138" s="14" t="s">
        <v>139</v>
      </c>
      <c r="AW138" s="14" t="s">
        <v>35</v>
      </c>
      <c r="AX138" s="14" t="s">
        <v>78</v>
      </c>
      <c r="AY138" s="160" t="s">
        <v>132</v>
      </c>
    </row>
    <row r="139" spans="2:65" s="1" customFormat="1" ht="16.5" customHeight="1">
      <c r="B139" s="32"/>
      <c r="C139" s="127" t="s">
        <v>185</v>
      </c>
      <c r="D139" s="127" t="s">
        <v>134</v>
      </c>
      <c r="E139" s="128" t="s">
        <v>186</v>
      </c>
      <c r="F139" s="129" t="s">
        <v>187</v>
      </c>
      <c r="G139" s="130" t="s">
        <v>150</v>
      </c>
      <c r="H139" s="131">
        <v>55.44</v>
      </c>
      <c r="I139" s="132"/>
      <c r="J139" s="133">
        <f>ROUND(I139*H139,2)</f>
        <v>0</v>
      </c>
      <c r="K139" s="129" t="s">
        <v>138</v>
      </c>
      <c r="L139" s="32"/>
      <c r="M139" s="134" t="s">
        <v>19</v>
      </c>
      <c r="N139" s="135" t="s">
        <v>45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139</v>
      </c>
      <c r="AT139" s="138" t="s">
        <v>134</v>
      </c>
      <c r="AU139" s="138" t="s">
        <v>14</v>
      </c>
      <c r="AY139" s="17" t="s">
        <v>132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14</v>
      </c>
      <c r="BK139" s="139">
        <f>ROUND(I139*H139,2)</f>
        <v>0</v>
      </c>
      <c r="BL139" s="17" t="s">
        <v>139</v>
      </c>
      <c r="BM139" s="138" t="s">
        <v>188</v>
      </c>
    </row>
    <row r="140" spans="2:65" s="1" customFormat="1" ht="19.2">
      <c r="B140" s="32"/>
      <c r="D140" s="140" t="s">
        <v>141</v>
      </c>
      <c r="F140" s="141" t="s">
        <v>189</v>
      </c>
      <c r="I140" s="142"/>
      <c r="L140" s="32"/>
      <c r="M140" s="143"/>
      <c r="T140" s="53"/>
      <c r="AT140" s="17" t="s">
        <v>141</v>
      </c>
      <c r="AU140" s="17" t="s">
        <v>14</v>
      </c>
    </row>
    <row r="141" spans="2:65" s="1" customFormat="1" ht="10.199999999999999">
      <c r="B141" s="32"/>
      <c r="D141" s="144" t="s">
        <v>143</v>
      </c>
      <c r="F141" s="145" t="s">
        <v>190</v>
      </c>
      <c r="I141" s="142"/>
      <c r="L141" s="32"/>
      <c r="M141" s="143"/>
      <c r="T141" s="53"/>
      <c r="AT141" s="17" t="s">
        <v>143</v>
      </c>
      <c r="AU141" s="17" t="s">
        <v>14</v>
      </c>
    </row>
    <row r="142" spans="2:65" s="1" customFormat="1" ht="33" customHeight="1">
      <c r="B142" s="32"/>
      <c r="C142" s="127" t="s">
        <v>147</v>
      </c>
      <c r="D142" s="127" t="s">
        <v>134</v>
      </c>
      <c r="E142" s="128" t="s">
        <v>191</v>
      </c>
      <c r="F142" s="129" t="s">
        <v>192</v>
      </c>
      <c r="G142" s="130" t="s">
        <v>193</v>
      </c>
      <c r="H142" s="131">
        <v>99.792000000000002</v>
      </c>
      <c r="I142" s="132"/>
      <c r="J142" s="133">
        <f>ROUND(I142*H142,2)</f>
        <v>0</v>
      </c>
      <c r="K142" s="129" t="s">
        <v>138</v>
      </c>
      <c r="L142" s="32"/>
      <c r="M142" s="134" t="s">
        <v>19</v>
      </c>
      <c r="N142" s="135" t="s">
        <v>45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139</v>
      </c>
      <c r="AT142" s="138" t="s">
        <v>134</v>
      </c>
      <c r="AU142" s="138" t="s">
        <v>14</v>
      </c>
      <c r="AY142" s="17" t="s">
        <v>132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14</v>
      </c>
      <c r="BK142" s="139">
        <f>ROUND(I142*H142,2)</f>
        <v>0</v>
      </c>
      <c r="BL142" s="17" t="s">
        <v>139</v>
      </c>
      <c r="BM142" s="138" t="s">
        <v>194</v>
      </c>
    </row>
    <row r="143" spans="2:65" s="1" customFormat="1" ht="28.8">
      <c r="B143" s="32"/>
      <c r="D143" s="140" t="s">
        <v>141</v>
      </c>
      <c r="F143" s="141" t="s">
        <v>195</v>
      </c>
      <c r="I143" s="142"/>
      <c r="L143" s="32"/>
      <c r="M143" s="143"/>
      <c r="T143" s="53"/>
      <c r="AT143" s="17" t="s">
        <v>141</v>
      </c>
      <c r="AU143" s="17" t="s">
        <v>14</v>
      </c>
    </row>
    <row r="144" spans="2:65" s="1" customFormat="1" ht="10.199999999999999">
      <c r="B144" s="32"/>
      <c r="D144" s="144" t="s">
        <v>143</v>
      </c>
      <c r="F144" s="145" t="s">
        <v>196</v>
      </c>
      <c r="I144" s="142"/>
      <c r="L144" s="32"/>
      <c r="M144" s="143"/>
      <c r="T144" s="53"/>
      <c r="AT144" s="17" t="s">
        <v>143</v>
      </c>
      <c r="AU144" s="17" t="s">
        <v>14</v>
      </c>
    </row>
    <row r="145" spans="2:65" s="13" customFormat="1" ht="10.199999999999999">
      <c r="B145" s="152"/>
      <c r="D145" s="140" t="s">
        <v>145</v>
      </c>
      <c r="F145" s="154" t="s">
        <v>197</v>
      </c>
      <c r="H145" s="155">
        <v>99.792000000000002</v>
      </c>
      <c r="I145" s="156"/>
      <c r="L145" s="152"/>
      <c r="M145" s="157"/>
      <c r="T145" s="158"/>
      <c r="AT145" s="153" t="s">
        <v>145</v>
      </c>
      <c r="AU145" s="153" t="s">
        <v>14</v>
      </c>
      <c r="AV145" s="13" t="s">
        <v>14</v>
      </c>
      <c r="AW145" s="13" t="s">
        <v>4</v>
      </c>
      <c r="AX145" s="13" t="s">
        <v>78</v>
      </c>
      <c r="AY145" s="153" t="s">
        <v>132</v>
      </c>
    </row>
    <row r="146" spans="2:65" s="1" customFormat="1" ht="24.15" customHeight="1">
      <c r="B146" s="32"/>
      <c r="C146" s="127" t="s">
        <v>198</v>
      </c>
      <c r="D146" s="127" t="s">
        <v>134</v>
      </c>
      <c r="E146" s="128" t="s">
        <v>199</v>
      </c>
      <c r="F146" s="129" t="s">
        <v>200</v>
      </c>
      <c r="G146" s="130" t="s">
        <v>150</v>
      </c>
      <c r="H146" s="131">
        <v>39.6</v>
      </c>
      <c r="I146" s="132"/>
      <c r="J146" s="133">
        <f>ROUND(I146*H146,2)</f>
        <v>0</v>
      </c>
      <c r="K146" s="129" t="s">
        <v>138</v>
      </c>
      <c r="L146" s="32"/>
      <c r="M146" s="134" t="s">
        <v>19</v>
      </c>
      <c r="N146" s="135" t="s">
        <v>45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139</v>
      </c>
      <c r="AT146" s="138" t="s">
        <v>134</v>
      </c>
      <c r="AU146" s="138" t="s">
        <v>14</v>
      </c>
      <c r="AY146" s="17" t="s">
        <v>132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14</v>
      </c>
      <c r="BK146" s="139">
        <f>ROUND(I146*H146,2)</f>
        <v>0</v>
      </c>
      <c r="BL146" s="17" t="s">
        <v>139</v>
      </c>
      <c r="BM146" s="138" t="s">
        <v>201</v>
      </c>
    </row>
    <row r="147" spans="2:65" s="1" customFormat="1" ht="28.8">
      <c r="B147" s="32"/>
      <c r="D147" s="140" t="s">
        <v>141</v>
      </c>
      <c r="F147" s="141" t="s">
        <v>202</v>
      </c>
      <c r="I147" s="142"/>
      <c r="L147" s="32"/>
      <c r="M147" s="143"/>
      <c r="T147" s="53"/>
      <c r="AT147" s="17" t="s">
        <v>141</v>
      </c>
      <c r="AU147" s="17" t="s">
        <v>14</v>
      </c>
    </row>
    <row r="148" spans="2:65" s="1" customFormat="1" ht="10.199999999999999">
      <c r="B148" s="32"/>
      <c r="D148" s="144" t="s">
        <v>143</v>
      </c>
      <c r="F148" s="145" t="s">
        <v>203</v>
      </c>
      <c r="I148" s="142"/>
      <c r="L148" s="32"/>
      <c r="M148" s="143"/>
      <c r="T148" s="53"/>
      <c r="AT148" s="17" t="s">
        <v>143</v>
      </c>
      <c r="AU148" s="17" t="s">
        <v>14</v>
      </c>
    </row>
    <row r="149" spans="2:65" s="12" customFormat="1" ht="10.199999999999999">
      <c r="B149" s="146"/>
      <c r="D149" s="140" t="s">
        <v>145</v>
      </c>
      <c r="E149" s="147" t="s">
        <v>19</v>
      </c>
      <c r="F149" s="148" t="s">
        <v>162</v>
      </c>
      <c r="H149" s="147" t="s">
        <v>19</v>
      </c>
      <c r="I149" s="149"/>
      <c r="L149" s="146"/>
      <c r="M149" s="150"/>
      <c r="T149" s="151"/>
      <c r="AT149" s="147" t="s">
        <v>145</v>
      </c>
      <c r="AU149" s="147" t="s">
        <v>14</v>
      </c>
      <c r="AV149" s="12" t="s">
        <v>78</v>
      </c>
      <c r="AW149" s="12" t="s">
        <v>35</v>
      </c>
      <c r="AX149" s="12" t="s">
        <v>73</v>
      </c>
      <c r="AY149" s="147" t="s">
        <v>132</v>
      </c>
    </row>
    <row r="150" spans="2:65" s="13" customFormat="1" ht="10.199999999999999">
      <c r="B150" s="152"/>
      <c r="D150" s="140" t="s">
        <v>145</v>
      </c>
      <c r="E150" s="153" t="s">
        <v>19</v>
      </c>
      <c r="F150" s="154" t="s">
        <v>204</v>
      </c>
      <c r="H150" s="155">
        <v>7.92</v>
      </c>
      <c r="I150" s="156"/>
      <c r="L150" s="152"/>
      <c r="M150" s="157"/>
      <c r="T150" s="158"/>
      <c r="AT150" s="153" t="s">
        <v>145</v>
      </c>
      <c r="AU150" s="153" t="s">
        <v>14</v>
      </c>
      <c r="AV150" s="13" t="s">
        <v>14</v>
      </c>
      <c r="AW150" s="13" t="s">
        <v>35</v>
      </c>
      <c r="AX150" s="13" t="s">
        <v>73</v>
      </c>
      <c r="AY150" s="153" t="s">
        <v>132</v>
      </c>
    </row>
    <row r="151" spans="2:65" s="13" customFormat="1" ht="10.199999999999999">
      <c r="B151" s="152"/>
      <c r="D151" s="140" t="s">
        <v>145</v>
      </c>
      <c r="E151" s="153" t="s">
        <v>19</v>
      </c>
      <c r="F151" s="154" t="s">
        <v>205</v>
      </c>
      <c r="H151" s="155">
        <v>31.68</v>
      </c>
      <c r="I151" s="156"/>
      <c r="L151" s="152"/>
      <c r="M151" s="157"/>
      <c r="T151" s="158"/>
      <c r="AT151" s="153" t="s">
        <v>145</v>
      </c>
      <c r="AU151" s="153" t="s">
        <v>14</v>
      </c>
      <c r="AV151" s="13" t="s">
        <v>14</v>
      </c>
      <c r="AW151" s="13" t="s">
        <v>35</v>
      </c>
      <c r="AX151" s="13" t="s">
        <v>73</v>
      </c>
      <c r="AY151" s="153" t="s">
        <v>132</v>
      </c>
    </row>
    <row r="152" spans="2:65" s="14" customFormat="1" ht="10.199999999999999">
      <c r="B152" s="159"/>
      <c r="D152" s="140" t="s">
        <v>145</v>
      </c>
      <c r="E152" s="160" t="s">
        <v>19</v>
      </c>
      <c r="F152" s="161" t="s">
        <v>184</v>
      </c>
      <c r="H152" s="162">
        <v>39.6</v>
      </c>
      <c r="I152" s="163"/>
      <c r="L152" s="159"/>
      <c r="M152" s="164"/>
      <c r="T152" s="165"/>
      <c r="AT152" s="160" t="s">
        <v>145</v>
      </c>
      <c r="AU152" s="160" t="s">
        <v>14</v>
      </c>
      <c r="AV152" s="14" t="s">
        <v>139</v>
      </c>
      <c r="AW152" s="14" t="s">
        <v>35</v>
      </c>
      <c r="AX152" s="14" t="s">
        <v>78</v>
      </c>
      <c r="AY152" s="160" t="s">
        <v>132</v>
      </c>
    </row>
    <row r="153" spans="2:65" s="1" customFormat="1" ht="24.15" customHeight="1">
      <c r="B153" s="32"/>
      <c r="C153" s="127" t="s">
        <v>206</v>
      </c>
      <c r="D153" s="127" t="s">
        <v>134</v>
      </c>
      <c r="E153" s="128" t="s">
        <v>199</v>
      </c>
      <c r="F153" s="129" t="s">
        <v>200</v>
      </c>
      <c r="G153" s="130" t="s">
        <v>150</v>
      </c>
      <c r="H153" s="131">
        <v>81.5</v>
      </c>
      <c r="I153" s="132"/>
      <c r="J153" s="133">
        <f>ROUND(I153*H153,2)</f>
        <v>0</v>
      </c>
      <c r="K153" s="129" t="s">
        <v>138</v>
      </c>
      <c r="L153" s="32"/>
      <c r="M153" s="134" t="s">
        <v>19</v>
      </c>
      <c r="N153" s="135" t="s">
        <v>45</v>
      </c>
      <c r="P153" s="136">
        <f>O153*H153</f>
        <v>0</v>
      </c>
      <c r="Q153" s="136">
        <v>0</v>
      </c>
      <c r="R153" s="136">
        <f>Q153*H153</f>
        <v>0</v>
      </c>
      <c r="S153" s="136">
        <v>0</v>
      </c>
      <c r="T153" s="137">
        <f>S153*H153</f>
        <v>0</v>
      </c>
      <c r="AR153" s="138" t="s">
        <v>139</v>
      </c>
      <c r="AT153" s="138" t="s">
        <v>134</v>
      </c>
      <c r="AU153" s="138" t="s">
        <v>14</v>
      </c>
      <c r="AY153" s="17" t="s">
        <v>132</v>
      </c>
      <c r="BE153" s="139">
        <f>IF(N153="základní",J153,0)</f>
        <v>0</v>
      </c>
      <c r="BF153" s="139">
        <f>IF(N153="snížená",J153,0)</f>
        <v>0</v>
      </c>
      <c r="BG153" s="139">
        <f>IF(N153="zákl. přenesená",J153,0)</f>
        <v>0</v>
      </c>
      <c r="BH153" s="139">
        <f>IF(N153="sníž. přenesená",J153,0)</f>
        <v>0</v>
      </c>
      <c r="BI153" s="139">
        <f>IF(N153="nulová",J153,0)</f>
        <v>0</v>
      </c>
      <c r="BJ153" s="17" t="s">
        <v>14</v>
      </c>
      <c r="BK153" s="139">
        <f>ROUND(I153*H153,2)</f>
        <v>0</v>
      </c>
      <c r="BL153" s="17" t="s">
        <v>139</v>
      </c>
      <c r="BM153" s="138" t="s">
        <v>207</v>
      </c>
    </row>
    <row r="154" spans="2:65" s="1" customFormat="1" ht="28.8">
      <c r="B154" s="32"/>
      <c r="D154" s="140" t="s">
        <v>141</v>
      </c>
      <c r="F154" s="141" t="s">
        <v>202</v>
      </c>
      <c r="I154" s="142"/>
      <c r="L154" s="32"/>
      <c r="M154" s="143"/>
      <c r="T154" s="53"/>
      <c r="AT154" s="17" t="s">
        <v>141</v>
      </c>
      <c r="AU154" s="17" t="s">
        <v>14</v>
      </c>
    </row>
    <row r="155" spans="2:65" s="1" customFormat="1" ht="10.199999999999999">
      <c r="B155" s="32"/>
      <c r="D155" s="144" t="s">
        <v>143</v>
      </c>
      <c r="F155" s="145" t="s">
        <v>203</v>
      </c>
      <c r="I155" s="142"/>
      <c r="L155" s="32"/>
      <c r="M155" s="143"/>
      <c r="T155" s="53"/>
      <c r="AT155" s="17" t="s">
        <v>143</v>
      </c>
      <c r="AU155" s="17" t="s">
        <v>14</v>
      </c>
    </row>
    <row r="156" spans="2:65" s="12" customFormat="1" ht="10.199999999999999">
      <c r="B156" s="146"/>
      <c r="D156" s="140" t="s">
        <v>145</v>
      </c>
      <c r="E156" s="147" t="s">
        <v>19</v>
      </c>
      <c r="F156" s="148" t="s">
        <v>154</v>
      </c>
      <c r="H156" s="147" t="s">
        <v>19</v>
      </c>
      <c r="I156" s="149"/>
      <c r="L156" s="146"/>
      <c r="M156" s="150"/>
      <c r="T156" s="151"/>
      <c r="AT156" s="147" t="s">
        <v>145</v>
      </c>
      <c r="AU156" s="147" t="s">
        <v>14</v>
      </c>
      <c r="AV156" s="12" t="s">
        <v>78</v>
      </c>
      <c r="AW156" s="12" t="s">
        <v>35</v>
      </c>
      <c r="AX156" s="12" t="s">
        <v>73</v>
      </c>
      <c r="AY156" s="147" t="s">
        <v>132</v>
      </c>
    </row>
    <row r="157" spans="2:65" s="13" customFormat="1" ht="10.199999999999999">
      <c r="B157" s="152"/>
      <c r="D157" s="140" t="s">
        <v>145</v>
      </c>
      <c r="E157" s="153" t="s">
        <v>19</v>
      </c>
      <c r="F157" s="154" t="s">
        <v>155</v>
      </c>
      <c r="H157" s="155">
        <v>81.5</v>
      </c>
      <c r="I157" s="156"/>
      <c r="L157" s="152"/>
      <c r="M157" s="157"/>
      <c r="T157" s="158"/>
      <c r="AT157" s="153" t="s">
        <v>145</v>
      </c>
      <c r="AU157" s="153" t="s">
        <v>14</v>
      </c>
      <c r="AV157" s="13" t="s">
        <v>14</v>
      </c>
      <c r="AW157" s="13" t="s">
        <v>35</v>
      </c>
      <c r="AX157" s="13" t="s">
        <v>78</v>
      </c>
      <c r="AY157" s="153" t="s">
        <v>132</v>
      </c>
    </row>
    <row r="158" spans="2:65" s="1" customFormat="1" ht="24.15" customHeight="1">
      <c r="B158" s="32"/>
      <c r="C158" s="127" t="s">
        <v>208</v>
      </c>
      <c r="D158" s="127" t="s">
        <v>134</v>
      </c>
      <c r="E158" s="128" t="s">
        <v>209</v>
      </c>
      <c r="F158" s="129" t="s">
        <v>210</v>
      </c>
      <c r="G158" s="130" t="s">
        <v>150</v>
      </c>
      <c r="H158" s="131">
        <v>31.68</v>
      </c>
      <c r="I158" s="132"/>
      <c r="J158" s="133">
        <f>ROUND(I158*H158,2)</f>
        <v>0</v>
      </c>
      <c r="K158" s="129" t="s">
        <v>138</v>
      </c>
      <c r="L158" s="32"/>
      <c r="M158" s="134" t="s">
        <v>19</v>
      </c>
      <c r="N158" s="135" t="s">
        <v>45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139</v>
      </c>
      <c r="AT158" s="138" t="s">
        <v>134</v>
      </c>
      <c r="AU158" s="138" t="s">
        <v>14</v>
      </c>
      <c r="AY158" s="17" t="s">
        <v>132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14</v>
      </c>
      <c r="BK158" s="139">
        <f>ROUND(I158*H158,2)</f>
        <v>0</v>
      </c>
      <c r="BL158" s="17" t="s">
        <v>139</v>
      </c>
      <c r="BM158" s="138" t="s">
        <v>211</v>
      </c>
    </row>
    <row r="159" spans="2:65" s="1" customFormat="1" ht="48">
      <c r="B159" s="32"/>
      <c r="D159" s="140" t="s">
        <v>141</v>
      </c>
      <c r="F159" s="141" t="s">
        <v>212</v>
      </c>
      <c r="I159" s="142"/>
      <c r="L159" s="32"/>
      <c r="M159" s="143"/>
      <c r="T159" s="53"/>
      <c r="AT159" s="17" t="s">
        <v>141</v>
      </c>
      <c r="AU159" s="17" t="s">
        <v>14</v>
      </c>
    </row>
    <row r="160" spans="2:65" s="1" customFormat="1" ht="10.199999999999999">
      <c r="B160" s="32"/>
      <c r="D160" s="144" t="s">
        <v>143</v>
      </c>
      <c r="F160" s="145" t="s">
        <v>213</v>
      </c>
      <c r="I160" s="142"/>
      <c r="L160" s="32"/>
      <c r="M160" s="143"/>
      <c r="T160" s="53"/>
      <c r="AT160" s="17" t="s">
        <v>143</v>
      </c>
      <c r="AU160" s="17" t="s">
        <v>14</v>
      </c>
    </row>
    <row r="161" spans="2:65" s="12" customFormat="1" ht="10.199999999999999">
      <c r="B161" s="146"/>
      <c r="D161" s="140" t="s">
        <v>145</v>
      </c>
      <c r="E161" s="147" t="s">
        <v>19</v>
      </c>
      <c r="F161" s="148" t="s">
        <v>162</v>
      </c>
      <c r="H161" s="147" t="s">
        <v>19</v>
      </c>
      <c r="I161" s="149"/>
      <c r="L161" s="146"/>
      <c r="M161" s="150"/>
      <c r="T161" s="151"/>
      <c r="AT161" s="147" t="s">
        <v>145</v>
      </c>
      <c r="AU161" s="147" t="s">
        <v>14</v>
      </c>
      <c r="AV161" s="12" t="s">
        <v>78</v>
      </c>
      <c r="AW161" s="12" t="s">
        <v>35</v>
      </c>
      <c r="AX161" s="12" t="s">
        <v>73</v>
      </c>
      <c r="AY161" s="147" t="s">
        <v>132</v>
      </c>
    </row>
    <row r="162" spans="2:65" s="13" customFormat="1" ht="10.199999999999999">
      <c r="B162" s="152"/>
      <c r="D162" s="140" t="s">
        <v>145</v>
      </c>
      <c r="E162" s="153" t="s">
        <v>19</v>
      </c>
      <c r="F162" s="154" t="s">
        <v>205</v>
      </c>
      <c r="H162" s="155">
        <v>31.68</v>
      </c>
      <c r="I162" s="156"/>
      <c r="L162" s="152"/>
      <c r="M162" s="157"/>
      <c r="T162" s="158"/>
      <c r="AT162" s="153" t="s">
        <v>145</v>
      </c>
      <c r="AU162" s="153" t="s">
        <v>14</v>
      </c>
      <c r="AV162" s="13" t="s">
        <v>14</v>
      </c>
      <c r="AW162" s="13" t="s">
        <v>35</v>
      </c>
      <c r="AX162" s="13" t="s">
        <v>78</v>
      </c>
      <c r="AY162" s="153" t="s">
        <v>132</v>
      </c>
    </row>
    <row r="163" spans="2:65" s="1" customFormat="1" ht="16.5" customHeight="1">
      <c r="B163" s="32"/>
      <c r="C163" s="166" t="s">
        <v>214</v>
      </c>
      <c r="D163" s="166" t="s">
        <v>215</v>
      </c>
      <c r="E163" s="167" t="s">
        <v>216</v>
      </c>
      <c r="F163" s="168" t="s">
        <v>217</v>
      </c>
      <c r="G163" s="169" t="s">
        <v>193</v>
      </c>
      <c r="H163" s="170">
        <v>63.36</v>
      </c>
      <c r="I163" s="171"/>
      <c r="J163" s="172">
        <f>ROUND(I163*H163,2)</f>
        <v>0</v>
      </c>
      <c r="K163" s="168" t="s">
        <v>138</v>
      </c>
      <c r="L163" s="173"/>
      <c r="M163" s="174" t="s">
        <v>19</v>
      </c>
      <c r="N163" s="175" t="s">
        <v>45</v>
      </c>
      <c r="P163" s="136">
        <f>O163*H163</f>
        <v>0</v>
      </c>
      <c r="Q163" s="136">
        <v>1</v>
      </c>
      <c r="R163" s="136">
        <f>Q163*H163</f>
        <v>63.36</v>
      </c>
      <c r="S163" s="136">
        <v>0</v>
      </c>
      <c r="T163" s="137">
        <f>S163*H163</f>
        <v>0</v>
      </c>
      <c r="AR163" s="138" t="s">
        <v>147</v>
      </c>
      <c r="AT163" s="138" t="s">
        <v>215</v>
      </c>
      <c r="AU163" s="138" t="s">
        <v>14</v>
      </c>
      <c r="AY163" s="17" t="s">
        <v>132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14</v>
      </c>
      <c r="BK163" s="139">
        <f>ROUND(I163*H163,2)</f>
        <v>0</v>
      </c>
      <c r="BL163" s="17" t="s">
        <v>139</v>
      </c>
      <c r="BM163" s="138" t="s">
        <v>218</v>
      </c>
    </row>
    <row r="164" spans="2:65" s="1" customFormat="1" ht="10.199999999999999">
      <c r="B164" s="32"/>
      <c r="D164" s="140" t="s">
        <v>141</v>
      </c>
      <c r="F164" s="141" t="s">
        <v>217</v>
      </c>
      <c r="I164" s="142"/>
      <c r="L164" s="32"/>
      <c r="M164" s="143"/>
      <c r="T164" s="53"/>
      <c r="AT164" s="17" t="s">
        <v>141</v>
      </c>
      <c r="AU164" s="17" t="s">
        <v>14</v>
      </c>
    </row>
    <row r="165" spans="2:65" s="13" customFormat="1" ht="10.199999999999999">
      <c r="B165" s="152"/>
      <c r="D165" s="140" t="s">
        <v>145</v>
      </c>
      <c r="F165" s="154" t="s">
        <v>219</v>
      </c>
      <c r="H165" s="155">
        <v>63.36</v>
      </c>
      <c r="I165" s="156"/>
      <c r="L165" s="152"/>
      <c r="M165" s="157"/>
      <c r="T165" s="158"/>
      <c r="AT165" s="153" t="s">
        <v>145</v>
      </c>
      <c r="AU165" s="153" t="s">
        <v>14</v>
      </c>
      <c r="AV165" s="13" t="s">
        <v>14</v>
      </c>
      <c r="AW165" s="13" t="s">
        <v>4</v>
      </c>
      <c r="AX165" s="13" t="s">
        <v>78</v>
      </c>
      <c r="AY165" s="153" t="s">
        <v>132</v>
      </c>
    </row>
    <row r="166" spans="2:65" s="1" customFormat="1" ht="24.15" customHeight="1">
      <c r="B166" s="32"/>
      <c r="C166" s="127" t="s">
        <v>220</v>
      </c>
      <c r="D166" s="127" t="s">
        <v>134</v>
      </c>
      <c r="E166" s="128" t="s">
        <v>221</v>
      </c>
      <c r="F166" s="129" t="s">
        <v>222</v>
      </c>
      <c r="G166" s="130" t="s">
        <v>137</v>
      </c>
      <c r="H166" s="131">
        <v>280</v>
      </c>
      <c r="I166" s="132"/>
      <c r="J166" s="133">
        <f>ROUND(I166*H166,2)</f>
        <v>0</v>
      </c>
      <c r="K166" s="129" t="s">
        <v>138</v>
      </c>
      <c r="L166" s="32"/>
      <c r="M166" s="134" t="s">
        <v>19</v>
      </c>
      <c r="N166" s="135" t="s">
        <v>45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139</v>
      </c>
      <c r="AT166" s="138" t="s">
        <v>134</v>
      </c>
      <c r="AU166" s="138" t="s">
        <v>14</v>
      </c>
      <c r="AY166" s="17" t="s">
        <v>132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14</v>
      </c>
      <c r="BK166" s="139">
        <f>ROUND(I166*H166,2)</f>
        <v>0</v>
      </c>
      <c r="BL166" s="17" t="s">
        <v>139</v>
      </c>
      <c r="BM166" s="138" t="s">
        <v>223</v>
      </c>
    </row>
    <row r="167" spans="2:65" s="1" customFormat="1" ht="28.8">
      <c r="B167" s="32"/>
      <c r="D167" s="140" t="s">
        <v>141</v>
      </c>
      <c r="F167" s="141" t="s">
        <v>224</v>
      </c>
      <c r="I167" s="142"/>
      <c r="L167" s="32"/>
      <c r="M167" s="143"/>
      <c r="T167" s="53"/>
      <c r="AT167" s="17" t="s">
        <v>141</v>
      </c>
      <c r="AU167" s="17" t="s">
        <v>14</v>
      </c>
    </row>
    <row r="168" spans="2:65" s="1" customFormat="1" ht="10.199999999999999">
      <c r="B168" s="32"/>
      <c r="D168" s="144" t="s">
        <v>143</v>
      </c>
      <c r="F168" s="145" t="s">
        <v>225</v>
      </c>
      <c r="I168" s="142"/>
      <c r="L168" s="32"/>
      <c r="M168" s="143"/>
      <c r="T168" s="53"/>
      <c r="AT168" s="17" t="s">
        <v>143</v>
      </c>
      <c r="AU168" s="17" t="s">
        <v>14</v>
      </c>
    </row>
    <row r="169" spans="2:65" s="1" customFormat="1" ht="16.5" customHeight="1">
      <c r="B169" s="32"/>
      <c r="C169" s="166" t="s">
        <v>226</v>
      </c>
      <c r="D169" s="166" t="s">
        <v>215</v>
      </c>
      <c r="E169" s="167" t="s">
        <v>227</v>
      </c>
      <c r="F169" s="168" t="s">
        <v>228</v>
      </c>
      <c r="G169" s="169" t="s">
        <v>229</v>
      </c>
      <c r="H169" s="170">
        <v>14</v>
      </c>
      <c r="I169" s="171"/>
      <c r="J169" s="172">
        <f>ROUND(I169*H169,2)</f>
        <v>0</v>
      </c>
      <c r="K169" s="168" t="s">
        <v>138</v>
      </c>
      <c r="L169" s="173"/>
      <c r="M169" s="174" t="s">
        <v>19</v>
      </c>
      <c r="N169" s="175" t="s">
        <v>45</v>
      </c>
      <c r="P169" s="136">
        <f>O169*H169</f>
        <v>0</v>
      </c>
      <c r="Q169" s="136">
        <v>1E-3</v>
      </c>
      <c r="R169" s="136">
        <f>Q169*H169</f>
        <v>1.4E-2</v>
      </c>
      <c r="S169" s="136">
        <v>0</v>
      </c>
      <c r="T169" s="137">
        <f>S169*H169</f>
        <v>0</v>
      </c>
      <c r="AR169" s="138" t="s">
        <v>147</v>
      </c>
      <c r="AT169" s="138" t="s">
        <v>215</v>
      </c>
      <c r="AU169" s="138" t="s">
        <v>14</v>
      </c>
      <c r="AY169" s="17" t="s">
        <v>132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14</v>
      </c>
      <c r="BK169" s="139">
        <f>ROUND(I169*H169,2)</f>
        <v>0</v>
      </c>
      <c r="BL169" s="17" t="s">
        <v>139</v>
      </c>
      <c r="BM169" s="138" t="s">
        <v>230</v>
      </c>
    </row>
    <row r="170" spans="2:65" s="1" customFormat="1" ht="10.199999999999999">
      <c r="B170" s="32"/>
      <c r="D170" s="140" t="s">
        <v>141</v>
      </c>
      <c r="F170" s="141" t="s">
        <v>228</v>
      </c>
      <c r="I170" s="142"/>
      <c r="L170" s="32"/>
      <c r="M170" s="143"/>
      <c r="T170" s="53"/>
      <c r="AT170" s="17" t="s">
        <v>141</v>
      </c>
      <c r="AU170" s="17" t="s">
        <v>14</v>
      </c>
    </row>
    <row r="171" spans="2:65" s="13" customFormat="1" ht="10.199999999999999">
      <c r="B171" s="152"/>
      <c r="D171" s="140" t="s">
        <v>145</v>
      </c>
      <c r="F171" s="154" t="s">
        <v>231</v>
      </c>
      <c r="H171" s="155">
        <v>14</v>
      </c>
      <c r="I171" s="156"/>
      <c r="L171" s="152"/>
      <c r="M171" s="157"/>
      <c r="T171" s="158"/>
      <c r="AT171" s="153" t="s">
        <v>145</v>
      </c>
      <c r="AU171" s="153" t="s">
        <v>14</v>
      </c>
      <c r="AV171" s="13" t="s">
        <v>14</v>
      </c>
      <c r="AW171" s="13" t="s">
        <v>4</v>
      </c>
      <c r="AX171" s="13" t="s">
        <v>78</v>
      </c>
      <c r="AY171" s="153" t="s">
        <v>132</v>
      </c>
    </row>
    <row r="172" spans="2:65" s="1" customFormat="1" ht="24.15" customHeight="1">
      <c r="B172" s="32"/>
      <c r="C172" s="127" t="s">
        <v>8</v>
      </c>
      <c r="D172" s="127" t="s">
        <v>134</v>
      </c>
      <c r="E172" s="128" t="s">
        <v>232</v>
      </c>
      <c r="F172" s="129" t="s">
        <v>233</v>
      </c>
      <c r="G172" s="130" t="s">
        <v>137</v>
      </c>
      <c r="H172" s="131">
        <v>280</v>
      </c>
      <c r="I172" s="132"/>
      <c r="J172" s="133">
        <f>ROUND(I172*H172,2)</f>
        <v>0</v>
      </c>
      <c r="K172" s="129" t="s">
        <v>138</v>
      </c>
      <c r="L172" s="32"/>
      <c r="M172" s="134" t="s">
        <v>19</v>
      </c>
      <c r="N172" s="135" t="s">
        <v>45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139</v>
      </c>
      <c r="AT172" s="138" t="s">
        <v>134</v>
      </c>
      <c r="AU172" s="138" t="s">
        <v>14</v>
      </c>
      <c r="AY172" s="17" t="s">
        <v>132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14</v>
      </c>
      <c r="BK172" s="139">
        <f>ROUND(I172*H172,2)</f>
        <v>0</v>
      </c>
      <c r="BL172" s="17" t="s">
        <v>139</v>
      </c>
      <c r="BM172" s="138" t="s">
        <v>234</v>
      </c>
    </row>
    <row r="173" spans="2:65" s="1" customFormat="1" ht="19.2">
      <c r="B173" s="32"/>
      <c r="D173" s="140" t="s">
        <v>141</v>
      </c>
      <c r="F173" s="141" t="s">
        <v>235</v>
      </c>
      <c r="I173" s="142"/>
      <c r="L173" s="32"/>
      <c r="M173" s="143"/>
      <c r="T173" s="53"/>
      <c r="AT173" s="17" t="s">
        <v>141</v>
      </c>
      <c r="AU173" s="17" t="s">
        <v>14</v>
      </c>
    </row>
    <row r="174" spans="2:65" s="1" customFormat="1" ht="10.199999999999999">
      <c r="B174" s="32"/>
      <c r="D174" s="144" t="s">
        <v>143</v>
      </c>
      <c r="F174" s="145" t="s">
        <v>236</v>
      </c>
      <c r="I174" s="142"/>
      <c r="L174" s="32"/>
      <c r="M174" s="143"/>
      <c r="T174" s="53"/>
      <c r="AT174" s="17" t="s">
        <v>143</v>
      </c>
      <c r="AU174" s="17" t="s">
        <v>14</v>
      </c>
    </row>
    <row r="175" spans="2:65" s="11" customFormat="1" ht="20.85" customHeight="1">
      <c r="B175" s="115"/>
      <c r="D175" s="116" t="s">
        <v>72</v>
      </c>
      <c r="E175" s="125" t="s">
        <v>208</v>
      </c>
      <c r="F175" s="125" t="s">
        <v>237</v>
      </c>
      <c r="I175" s="118"/>
      <c r="J175" s="126">
        <f>BK175</f>
        <v>0</v>
      </c>
      <c r="L175" s="115"/>
      <c r="M175" s="120"/>
      <c r="P175" s="121">
        <f>SUM(P176:P179)</f>
        <v>0</v>
      </c>
      <c r="R175" s="121">
        <f>SUM(R176:R179)</f>
        <v>0</v>
      </c>
      <c r="T175" s="122">
        <f>SUM(T176:T179)</f>
        <v>8.67</v>
      </c>
      <c r="AR175" s="116" t="s">
        <v>78</v>
      </c>
      <c r="AT175" s="123" t="s">
        <v>72</v>
      </c>
      <c r="AU175" s="123" t="s">
        <v>14</v>
      </c>
      <c r="AY175" s="116" t="s">
        <v>132</v>
      </c>
      <c r="BK175" s="124">
        <f>SUM(BK176:BK179)</f>
        <v>0</v>
      </c>
    </row>
    <row r="176" spans="2:65" s="1" customFormat="1" ht="24.15" customHeight="1">
      <c r="B176" s="32"/>
      <c r="C176" s="127" t="s">
        <v>238</v>
      </c>
      <c r="D176" s="127" t="s">
        <v>134</v>
      </c>
      <c r="E176" s="128" t="s">
        <v>239</v>
      </c>
      <c r="F176" s="129" t="s">
        <v>240</v>
      </c>
      <c r="G176" s="130" t="s">
        <v>137</v>
      </c>
      <c r="H176" s="131">
        <v>34</v>
      </c>
      <c r="I176" s="132"/>
      <c r="J176" s="133">
        <f>ROUND(I176*H176,2)</f>
        <v>0</v>
      </c>
      <c r="K176" s="129" t="s">
        <v>138</v>
      </c>
      <c r="L176" s="32"/>
      <c r="M176" s="134" t="s">
        <v>19</v>
      </c>
      <c r="N176" s="135" t="s">
        <v>45</v>
      </c>
      <c r="P176" s="136">
        <f>O176*H176</f>
        <v>0</v>
      </c>
      <c r="Q176" s="136">
        <v>0</v>
      </c>
      <c r="R176" s="136">
        <f>Q176*H176</f>
        <v>0</v>
      </c>
      <c r="S176" s="136">
        <v>0.255</v>
      </c>
      <c r="T176" s="137">
        <f>S176*H176</f>
        <v>8.67</v>
      </c>
      <c r="AR176" s="138" t="s">
        <v>139</v>
      </c>
      <c r="AT176" s="138" t="s">
        <v>134</v>
      </c>
      <c r="AU176" s="138" t="s">
        <v>156</v>
      </c>
      <c r="AY176" s="17" t="s">
        <v>132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14</v>
      </c>
      <c r="BK176" s="139">
        <f>ROUND(I176*H176,2)</f>
        <v>0</v>
      </c>
      <c r="BL176" s="17" t="s">
        <v>139</v>
      </c>
      <c r="BM176" s="138" t="s">
        <v>241</v>
      </c>
    </row>
    <row r="177" spans="2:65" s="1" customFormat="1" ht="57.6">
      <c r="B177" s="32"/>
      <c r="D177" s="140" t="s">
        <v>141</v>
      </c>
      <c r="F177" s="141" t="s">
        <v>242</v>
      </c>
      <c r="I177" s="142"/>
      <c r="L177" s="32"/>
      <c r="M177" s="143"/>
      <c r="T177" s="53"/>
      <c r="AT177" s="17" t="s">
        <v>141</v>
      </c>
      <c r="AU177" s="17" t="s">
        <v>156</v>
      </c>
    </row>
    <row r="178" spans="2:65" s="1" customFormat="1" ht="10.199999999999999">
      <c r="B178" s="32"/>
      <c r="D178" s="144" t="s">
        <v>143</v>
      </c>
      <c r="F178" s="145" t="s">
        <v>243</v>
      </c>
      <c r="I178" s="142"/>
      <c r="L178" s="32"/>
      <c r="M178" s="143"/>
      <c r="T178" s="53"/>
      <c r="AT178" s="17" t="s">
        <v>143</v>
      </c>
      <c r="AU178" s="17" t="s">
        <v>156</v>
      </c>
    </row>
    <row r="179" spans="2:65" s="13" customFormat="1" ht="10.199999999999999">
      <c r="B179" s="152"/>
      <c r="D179" s="140" t="s">
        <v>145</v>
      </c>
      <c r="E179" s="153" t="s">
        <v>19</v>
      </c>
      <c r="F179" s="154" t="s">
        <v>244</v>
      </c>
      <c r="H179" s="155">
        <v>34</v>
      </c>
      <c r="I179" s="156"/>
      <c r="L179" s="152"/>
      <c r="M179" s="157"/>
      <c r="T179" s="158"/>
      <c r="AT179" s="153" t="s">
        <v>145</v>
      </c>
      <c r="AU179" s="153" t="s">
        <v>156</v>
      </c>
      <c r="AV179" s="13" t="s">
        <v>14</v>
      </c>
      <c r="AW179" s="13" t="s">
        <v>35</v>
      </c>
      <c r="AX179" s="13" t="s">
        <v>78</v>
      </c>
      <c r="AY179" s="153" t="s">
        <v>132</v>
      </c>
    </row>
    <row r="180" spans="2:65" s="11" customFormat="1" ht="22.8" customHeight="1">
      <c r="B180" s="115"/>
      <c r="D180" s="116" t="s">
        <v>72</v>
      </c>
      <c r="E180" s="125" t="s">
        <v>139</v>
      </c>
      <c r="F180" s="125" t="s">
        <v>245</v>
      </c>
      <c r="I180" s="118"/>
      <c r="J180" s="126">
        <f>BK180</f>
        <v>0</v>
      </c>
      <c r="L180" s="115"/>
      <c r="M180" s="120"/>
      <c r="P180" s="121">
        <f>SUM(P181:P185)</f>
        <v>0</v>
      </c>
      <c r="R180" s="121">
        <f>SUM(R181:R185)</f>
        <v>0</v>
      </c>
      <c r="T180" s="122">
        <f>SUM(T181:T185)</f>
        <v>0</v>
      </c>
      <c r="AR180" s="116" t="s">
        <v>78</v>
      </c>
      <c r="AT180" s="123" t="s">
        <v>72</v>
      </c>
      <c r="AU180" s="123" t="s">
        <v>78</v>
      </c>
      <c r="AY180" s="116" t="s">
        <v>132</v>
      </c>
      <c r="BK180" s="124">
        <f>SUM(BK181:BK185)</f>
        <v>0</v>
      </c>
    </row>
    <row r="181" spans="2:65" s="1" customFormat="1" ht="16.5" customHeight="1">
      <c r="B181" s="32"/>
      <c r="C181" s="127" t="s">
        <v>246</v>
      </c>
      <c r="D181" s="127" t="s">
        <v>134</v>
      </c>
      <c r="E181" s="128" t="s">
        <v>247</v>
      </c>
      <c r="F181" s="129" t="s">
        <v>248</v>
      </c>
      <c r="G181" s="130" t="s">
        <v>150</v>
      </c>
      <c r="H181" s="131">
        <v>7.92</v>
      </c>
      <c r="I181" s="132"/>
      <c r="J181" s="133">
        <f>ROUND(I181*H181,2)</f>
        <v>0</v>
      </c>
      <c r="K181" s="129" t="s">
        <v>138</v>
      </c>
      <c r="L181" s="32"/>
      <c r="M181" s="134" t="s">
        <v>19</v>
      </c>
      <c r="N181" s="135" t="s">
        <v>45</v>
      </c>
      <c r="P181" s="136">
        <f>O181*H181</f>
        <v>0</v>
      </c>
      <c r="Q181" s="136">
        <v>0</v>
      </c>
      <c r="R181" s="136">
        <f>Q181*H181</f>
        <v>0</v>
      </c>
      <c r="S181" s="136">
        <v>0</v>
      </c>
      <c r="T181" s="137">
        <f>S181*H181</f>
        <v>0</v>
      </c>
      <c r="AR181" s="138" t="s">
        <v>139</v>
      </c>
      <c r="AT181" s="138" t="s">
        <v>134</v>
      </c>
      <c r="AU181" s="138" t="s">
        <v>14</v>
      </c>
      <c r="AY181" s="17" t="s">
        <v>132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7" t="s">
        <v>14</v>
      </c>
      <c r="BK181" s="139">
        <f>ROUND(I181*H181,2)</f>
        <v>0</v>
      </c>
      <c r="BL181" s="17" t="s">
        <v>139</v>
      </c>
      <c r="BM181" s="138" t="s">
        <v>249</v>
      </c>
    </row>
    <row r="182" spans="2:65" s="1" customFormat="1" ht="19.2">
      <c r="B182" s="32"/>
      <c r="D182" s="140" t="s">
        <v>141</v>
      </c>
      <c r="F182" s="141" t="s">
        <v>250</v>
      </c>
      <c r="I182" s="142"/>
      <c r="L182" s="32"/>
      <c r="M182" s="143"/>
      <c r="T182" s="53"/>
      <c r="AT182" s="17" t="s">
        <v>141</v>
      </c>
      <c r="AU182" s="17" t="s">
        <v>14</v>
      </c>
    </row>
    <row r="183" spans="2:65" s="1" customFormat="1" ht="10.199999999999999">
      <c r="B183" s="32"/>
      <c r="D183" s="144" t="s">
        <v>143</v>
      </c>
      <c r="F183" s="145" t="s">
        <v>251</v>
      </c>
      <c r="I183" s="142"/>
      <c r="L183" s="32"/>
      <c r="M183" s="143"/>
      <c r="T183" s="53"/>
      <c r="AT183" s="17" t="s">
        <v>143</v>
      </c>
      <c r="AU183" s="17" t="s">
        <v>14</v>
      </c>
    </row>
    <row r="184" spans="2:65" s="12" customFormat="1" ht="10.199999999999999">
      <c r="B184" s="146"/>
      <c r="D184" s="140" t="s">
        <v>145</v>
      </c>
      <c r="E184" s="147" t="s">
        <v>19</v>
      </c>
      <c r="F184" s="148" t="s">
        <v>162</v>
      </c>
      <c r="H184" s="147" t="s">
        <v>19</v>
      </c>
      <c r="I184" s="149"/>
      <c r="L184" s="146"/>
      <c r="M184" s="150"/>
      <c r="T184" s="151"/>
      <c r="AT184" s="147" t="s">
        <v>145</v>
      </c>
      <c r="AU184" s="147" t="s">
        <v>14</v>
      </c>
      <c r="AV184" s="12" t="s">
        <v>78</v>
      </c>
      <c r="AW184" s="12" t="s">
        <v>35</v>
      </c>
      <c r="AX184" s="12" t="s">
        <v>73</v>
      </c>
      <c r="AY184" s="147" t="s">
        <v>132</v>
      </c>
    </row>
    <row r="185" spans="2:65" s="13" customFormat="1" ht="10.199999999999999">
      <c r="B185" s="152"/>
      <c r="D185" s="140" t="s">
        <v>145</v>
      </c>
      <c r="E185" s="153" t="s">
        <v>19</v>
      </c>
      <c r="F185" s="154" t="s">
        <v>204</v>
      </c>
      <c r="H185" s="155">
        <v>7.92</v>
      </c>
      <c r="I185" s="156"/>
      <c r="L185" s="152"/>
      <c r="M185" s="157"/>
      <c r="T185" s="158"/>
      <c r="AT185" s="153" t="s">
        <v>145</v>
      </c>
      <c r="AU185" s="153" t="s">
        <v>14</v>
      </c>
      <c r="AV185" s="13" t="s">
        <v>14</v>
      </c>
      <c r="AW185" s="13" t="s">
        <v>35</v>
      </c>
      <c r="AX185" s="13" t="s">
        <v>78</v>
      </c>
      <c r="AY185" s="153" t="s">
        <v>132</v>
      </c>
    </row>
    <row r="186" spans="2:65" s="11" customFormat="1" ht="22.8" customHeight="1">
      <c r="B186" s="115"/>
      <c r="D186" s="116" t="s">
        <v>72</v>
      </c>
      <c r="E186" s="125" t="s">
        <v>170</v>
      </c>
      <c r="F186" s="125" t="s">
        <v>252</v>
      </c>
      <c r="I186" s="118"/>
      <c r="J186" s="126">
        <f>BK186</f>
        <v>0</v>
      </c>
      <c r="L186" s="115"/>
      <c r="M186" s="120"/>
      <c r="P186" s="121">
        <f>SUM(P187:P194)</f>
        <v>0</v>
      </c>
      <c r="R186" s="121">
        <f>SUM(R187:R194)</f>
        <v>10.064285</v>
      </c>
      <c r="T186" s="122">
        <f>SUM(T187:T194)</f>
        <v>0</v>
      </c>
      <c r="AR186" s="116" t="s">
        <v>78</v>
      </c>
      <c r="AT186" s="123" t="s">
        <v>72</v>
      </c>
      <c r="AU186" s="123" t="s">
        <v>78</v>
      </c>
      <c r="AY186" s="116" t="s">
        <v>132</v>
      </c>
      <c r="BK186" s="124">
        <f>SUM(BK187:BK194)</f>
        <v>0</v>
      </c>
    </row>
    <row r="187" spans="2:65" s="1" customFormat="1" ht="33" customHeight="1">
      <c r="B187" s="32"/>
      <c r="C187" s="127" t="s">
        <v>253</v>
      </c>
      <c r="D187" s="127" t="s">
        <v>134</v>
      </c>
      <c r="E187" s="128" t="s">
        <v>254</v>
      </c>
      <c r="F187" s="129" t="s">
        <v>255</v>
      </c>
      <c r="G187" s="130" t="s">
        <v>137</v>
      </c>
      <c r="H187" s="131">
        <v>38.5</v>
      </c>
      <c r="I187" s="132"/>
      <c r="J187" s="133">
        <f>ROUND(I187*H187,2)</f>
        <v>0</v>
      </c>
      <c r="K187" s="129" t="s">
        <v>138</v>
      </c>
      <c r="L187" s="32"/>
      <c r="M187" s="134" t="s">
        <v>19</v>
      </c>
      <c r="N187" s="135" t="s">
        <v>45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139</v>
      </c>
      <c r="AT187" s="138" t="s">
        <v>134</v>
      </c>
      <c r="AU187" s="138" t="s">
        <v>14</v>
      </c>
      <c r="AY187" s="17" t="s">
        <v>132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14</v>
      </c>
      <c r="BK187" s="139">
        <f>ROUND(I187*H187,2)</f>
        <v>0</v>
      </c>
      <c r="BL187" s="17" t="s">
        <v>139</v>
      </c>
      <c r="BM187" s="138" t="s">
        <v>256</v>
      </c>
    </row>
    <row r="188" spans="2:65" s="1" customFormat="1" ht="28.8">
      <c r="B188" s="32"/>
      <c r="D188" s="140" t="s">
        <v>141</v>
      </c>
      <c r="F188" s="141" t="s">
        <v>257</v>
      </c>
      <c r="I188" s="142"/>
      <c r="L188" s="32"/>
      <c r="M188" s="143"/>
      <c r="T188" s="53"/>
      <c r="AT188" s="17" t="s">
        <v>141</v>
      </c>
      <c r="AU188" s="17" t="s">
        <v>14</v>
      </c>
    </row>
    <row r="189" spans="2:65" s="1" customFormat="1" ht="10.199999999999999">
      <c r="B189" s="32"/>
      <c r="D189" s="144" t="s">
        <v>143</v>
      </c>
      <c r="F189" s="145" t="s">
        <v>258</v>
      </c>
      <c r="I189" s="142"/>
      <c r="L189" s="32"/>
      <c r="M189" s="143"/>
      <c r="T189" s="53"/>
      <c r="AT189" s="17" t="s">
        <v>143</v>
      </c>
      <c r="AU189" s="17" t="s">
        <v>14</v>
      </c>
    </row>
    <row r="190" spans="2:65" s="12" customFormat="1" ht="10.199999999999999">
      <c r="B190" s="146"/>
      <c r="D190" s="140" t="s">
        <v>145</v>
      </c>
      <c r="E190" s="147" t="s">
        <v>19</v>
      </c>
      <c r="F190" s="148" t="s">
        <v>259</v>
      </c>
      <c r="H190" s="147" t="s">
        <v>19</v>
      </c>
      <c r="I190" s="149"/>
      <c r="L190" s="146"/>
      <c r="M190" s="150"/>
      <c r="T190" s="151"/>
      <c r="AT190" s="147" t="s">
        <v>145</v>
      </c>
      <c r="AU190" s="147" t="s">
        <v>14</v>
      </c>
      <c r="AV190" s="12" t="s">
        <v>78</v>
      </c>
      <c r="AW190" s="12" t="s">
        <v>35</v>
      </c>
      <c r="AX190" s="12" t="s">
        <v>73</v>
      </c>
      <c r="AY190" s="147" t="s">
        <v>132</v>
      </c>
    </row>
    <row r="191" spans="2:65" s="13" customFormat="1" ht="10.199999999999999">
      <c r="B191" s="152"/>
      <c r="D191" s="140" t="s">
        <v>145</v>
      </c>
      <c r="E191" s="153" t="s">
        <v>19</v>
      </c>
      <c r="F191" s="154" t="s">
        <v>260</v>
      </c>
      <c r="H191" s="155">
        <v>38.5</v>
      </c>
      <c r="I191" s="156"/>
      <c r="L191" s="152"/>
      <c r="M191" s="157"/>
      <c r="T191" s="158"/>
      <c r="AT191" s="153" t="s">
        <v>145</v>
      </c>
      <c r="AU191" s="153" t="s">
        <v>14</v>
      </c>
      <c r="AV191" s="13" t="s">
        <v>14</v>
      </c>
      <c r="AW191" s="13" t="s">
        <v>35</v>
      </c>
      <c r="AX191" s="13" t="s">
        <v>78</v>
      </c>
      <c r="AY191" s="153" t="s">
        <v>132</v>
      </c>
    </row>
    <row r="192" spans="2:65" s="1" customFormat="1" ht="24.15" customHeight="1">
      <c r="B192" s="32"/>
      <c r="C192" s="127" t="s">
        <v>261</v>
      </c>
      <c r="D192" s="127" t="s">
        <v>134</v>
      </c>
      <c r="E192" s="128" t="s">
        <v>262</v>
      </c>
      <c r="F192" s="129" t="s">
        <v>263</v>
      </c>
      <c r="G192" s="130" t="s">
        <v>137</v>
      </c>
      <c r="H192" s="131">
        <v>38.5</v>
      </c>
      <c r="I192" s="132"/>
      <c r="J192" s="133">
        <f>ROUND(I192*H192,2)</f>
        <v>0</v>
      </c>
      <c r="K192" s="129" t="s">
        <v>138</v>
      </c>
      <c r="L192" s="32"/>
      <c r="M192" s="134" t="s">
        <v>19</v>
      </c>
      <c r="N192" s="135" t="s">
        <v>45</v>
      </c>
      <c r="P192" s="136">
        <f>O192*H192</f>
        <v>0</v>
      </c>
      <c r="Q192" s="136">
        <v>0.26140999999999998</v>
      </c>
      <c r="R192" s="136">
        <f>Q192*H192</f>
        <v>10.064285</v>
      </c>
      <c r="S192" s="136">
        <v>0</v>
      </c>
      <c r="T192" s="137">
        <f>S192*H192</f>
        <v>0</v>
      </c>
      <c r="AR192" s="138" t="s">
        <v>139</v>
      </c>
      <c r="AT192" s="138" t="s">
        <v>134</v>
      </c>
      <c r="AU192" s="138" t="s">
        <v>14</v>
      </c>
      <c r="AY192" s="17" t="s">
        <v>132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14</v>
      </c>
      <c r="BK192" s="139">
        <f>ROUND(I192*H192,2)</f>
        <v>0</v>
      </c>
      <c r="BL192" s="17" t="s">
        <v>139</v>
      </c>
      <c r="BM192" s="138" t="s">
        <v>264</v>
      </c>
    </row>
    <row r="193" spans="2:65" s="1" customFormat="1" ht="19.2">
      <c r="B193" s="32"/>
      <c r="D193" s="140" t="s">
        <v>141</v>
      </c>
      <c r="F193" s="141" t="s">
        <v>265</v>
      </c>
      <c r="I193" s="142"/>
      <c r="L193" s="32"/>
      <c r="M193" s="143"/>
      <c r="T193" s="53"/>
      <c r="AT193" s="17" t="s">
        <v>141</v>
      </c>
      <c r="AU193" s="17" t="s">
        <v>14</v>
      </c>
    </row>
    <row r="194" spans="2:65" s="1" customFormat="1" ht="10.199999999999999">
      <c r="B194" s="32"/>
      <c r="D194" s="144" t="s">
        <v>143</v>
      </c>
      <c r="F194" s="145" t="s">
        <v>266</v>
      </c>
      <c r="I194" s="142"/>
      <c r="L194" s="32"/>
      <c r="M194" s="143"/>
      <c r="T194" s="53"/>
      <c r="AT194" s="17" t="s">
        <v>143</v>
      </c>
      <c r="AU194" s="17" t="s">
        <v>14</v>
      </c>
    </row>
    <row r="195" spans="2:65" s="11" customFormat="1" ht="22.8" customHeight="1">
      <c r="B195" s="115"/>
      <c r="D195" s="116" t="s">
        <v>72</v>
      </c>
      <c r="E195" s="125" t="s">
        <v>176</v>
      </c>
      <c r="F195" s="125" t="s">
        <v>267</v>
      </c>
      <c r="I195" s="118"/>
      <c r="J195" s="126">
        <f>BK195</f>
        <v>0</v>
      </c>
      <c r="L195" s="115"/>
      <c r="M195" s="120"/>
      <c r="P195" s="121">
        <f>SUM(P196:P508)</f>
        <v>0</v>
      </c>
      <c r="R195" s="121">
        <f>SUM(R196:R508)</f>
        <v>17.832314700000001</v>
      </c>
      <c r="T195" s="122">
        <f>SUM(T196:T508)</f>
        <v>0</v>
      </c>
      <c r="AR195" s="116" t="s">
        <v>78</v>
      </c>
      <c r="AT195" s="123" t="s">
        <v>72</v>
      </c>
      <c r="AU195" s="123" t="s">
        <v>78</v>
      </c>
      <c r="AY195" s="116" t="s">
        <v>132</v>
      </c>
      <c r="BK195" s="124">
        <f>SUM(BK196:BK508)</f>
        <v>0</v>
      </c>
    </row>
    <row r="196" spans="2:65" s="1" customFormat="1" ht="21.75" customHeight="1">
      <c r="B196" s="32"/>
      <c r="C196" s="127" t="s">
        <v>268</v>
      </c>
      <c r="D196" s="127" t="s">
        <v>134</v>
      </c>
      <c r="E196" s="128" t="s">
        <v>269</v>
      </c>
      <c r="F196" s="129" t="s">
        <v>270</v>
      </c>
      <c r="G196" s="130" t="s">
        <v>137</v>
      </c>
      <c r="H196" s="131">
        <v>54</v>
      </c>
      <c r="I196" s="132"/>
      <c r="J196" s="133">
        <f>ROUND(I196*H196,2)</f>
        <v>0</v>
      </c>
      <c r="K196" s="129" t="s">
        <v>138</v>
      </c>
      <c r="L196" s="32"/>
      <c r="M196" s="134" t="s">
        <v>19</v>
      </c>
      <c r="N196" s="135" t="s">
        <v>45</v>
      </c>
      <c r="P196" s="136">
        <f>O196*H196</f>
        <v>0</v>
      </c>
      <c r="Q196" s="136">
        <v>2.5999999999999998E-4</v>
      </c>
      <c r="R196" s="136">
        <f>Q196*H196</f>
        <v>1.4039999999999999E-2</v>
      </c>
      <c r="S196" s="136">
        <v>0</v>
      </c>
      <c r="T196" s="137">
        <f>S196*H196</f>
        <v>0</v>
      </c>
      <c r="AR196" s="138" t="s">
        <v>139</v>
      </c>
      <c r="AT196" s="138" t="s">
        <v>134</v>
      </c>
      <c r="AU196" s="138" t="s">
        <v>14</v>
      </c>
      <c r="AY196" s="17" t="s">
        <v>132</v>
      </c>
      <c r="BE196" s="139">
        <f>IF(N196="základní",J196,0)</f>
        <v>0</v>
      </c>
      <c r="BF196" s="139">
        <f>IF(N196="snížená",J196,0)</f>
        <v>0</v>
      </c>
      <c r="BG196" s="139">
        <f>IF(N196="zákl. přenesená",J196,0)</f>
        <v>0</v>
      </c>
      <c r="BH196" s="139">
        <f>IF(N196="sníž. přenesená",J196,0)</f>
        <v>0</v>
      </c>
      <c r="BI196" s="139">
        <f>IF(N196="nulová",J196,0)</f>
        <v>0</v>
      </c>
      <c r="BJ196" s="17" t="s">
        <v>14</v>
      </c>
      <c r="BK196" s="139">
        <f>ROUND(I196*H196,2)</f>
        <v>0</v>
      </c>
      <c r="BL196" s="17" t="s">
        <v>139</v>
      </c>
      <c r="BM196" s="138" t="s">
        <v>271</v>
      </c>
    </row>
    <row r="197" spans="2:65" s="1" customFormat="1" ht="19.2">
      <c r="B197" s="32"/>
      <c r="D197" s="140" t="s">
        <v>141</v>
      </c>
      <c r="F197" s="141" t="s">
        <v>272</v>
      </c>
      <c r="I197" s="142"/>
      <c r="L197" s="32"/>
      <c r="M197" s="143"/>
      <c r="T197" s="53"/>
      <c r="AT197" s="17" t="s">
        <v>141</v>
      </c>
      <c r="AU197" s="17" t="s">
        <v>14</v>
      </c>
    </row>
    <row r="198" spans="2:65" s="1" customFormat="1" ht="10.199999999999999">
      <c r="B198" s="32"/>
      <c r="D198" s="144" t="s">
        <v>143</v>
      </c>
      <c r="F198" s="145" t="s">
        <v>273</v>
      </c>
      <c r="I198" s="142"/>
      <c r="L198" s="32"/>
      <c r="M198" s="143"/>
      <c r="T198" s="53"/>
      <c r="AT198" s="17" t="s">
        <v>143</v>
      </c>
      <c r="AU198" s="17" t="s">
        <v>14</v>
      </c>
    </row>
    <row r="199" spans="2:65" s="12" customFormat="1" ht="10.199999999999999">
      <c r="B199" s="146"/>
      <c r="D199" s="140" t="s">
        <v>145</v>
      </c>
      <c r="E199" s="147" t="s">
        <v>19</v>
      </c>
      <c r="F199" s="148" t="s">
        <v>274</v>
      </c>
      <c r="H199" s="147" t="s">
        <v>19</v>
      </c>
      <c r="I199" s="149"/>
      <c r="L199" s="146"/>
      <c r="M199" s="150"/>
      <c r="T199" s="151"/>
      <c r="AT199" s="147" t="s">
        <v>145</v>
      </c>
      <c r="AU199" s="147" t="s">
        <v>14</v>
      </c>
      <c r="AV199" s="12" t="s">
        <v>78</v>
      </c>
      <c r="AW199" s="12" t="s">
        <v>35</v>
      </c>
      <c r="AX199" s="12" t="s">
        <v>73</v>
      </c>
      <c r="AY199" s="147" t="s">
        <v>132</v>
      </c>
    </row>
    <row r="200" spans="2:65" s="12" customFormat="1" ht="10.199999999999999">
      <c r="B200" s="146"/>
      <c r="D200" s="140" t="s">
        <v>145</v>
      </c>
      <c r="E200" s="147" t="s">
        <v>19</v>
      </c>
      <c r="F200" s="148" t="s">
        <v>275</v>
      </c>
      <c r="H200" s="147" t="s">
        <v>19</v>
      </c>
      <c r="I200" s="149"/>
      <c r="L200" s="146"/>
      <c r="M200" s="150"/>
      <c r="T200" s="151"/>
      <c r="AT200" s="147" t="s">
        <v>145</v>
      </c>
      <c r="AU200" s="147" t="s">
        <v>14</v>
      </c>
      <c r="AV200" s="12" t="s">
        <v>78</v>
      </c>
      <c r="AW200" s="12" t="s">
        <v>35</v>
      </c>
      <c r="AX200" s="12" t="s">
        <v>73</v>
      </c>
      <c r="AY200" s="147" t="s">
        <v>132</v>
      </c>
    </row>
    <row r="201" spans="2:65" s="13" customFormat="1" ht="10.199999999999999">
      <c r="B201" s="152"/>
      <c r="D201" s="140" t="s">
        <v>145</v>
      </c>
      <c r="E201" s="153" t="s">
        <v>19</v>
      </c>
      <c r="F201" s="154" t="s">
        <v>276</v>
      </c>
      <c r="H201" s="155">
        <v>40</v>
      </c>
      <c r="I201" s="156"/>
      <c r="L201" s="152"/>
      <c r="M201" s="157"/>
      <c r="T201" s="158"/>
      <c r="AT201" s="153" t="s">
        <v>145</v>
      </c>
      <c r="AU201" s="153" t="s">
        <v>14</v>
      </c>
      <c r="AV201" s="13" t="s">
        <v>14</v>
      </c>
      <c r="AW201" s="13" t="s">
        <v>35</v>
      </c>
      <c r="AX201" s="13" t="s">
        <v>73</v>
      </c>
      <c r="AY201" s="153" t="s">
        <v>132</v>
      </c>
    </row>
    <row r="202" spans="2:65" s="12" customFormat="1" ht="10.199999999999999">
      <c r="B202" s="146"/>
      <c r="D202" s="140" t="s">
        <v>145</v>
      </c>
      <c r="E202" s="147" t="s">
        <v>19</v>
      </c>
      <c r="F202" s="148" t="s">
        <v>277</v>
      </c>
      <c r="H202" s="147" t="s">
        <v>19</v>
      </c>
      <c r="I202" s="149"/>
      <c r="L202" s="146"/>
      <c r="M202" s="150"/>
      <c r="T202" s="151"/>
      <c r="AT202" s="147" t="s">
        <v>145</v>
      </c>
      <c r="AU202" s="147" t="s">
        <v>14</v>
      </c>
      <c r="AV202" s="12" t="s">
        <v>78</v>
      </c>
      <c r="AW202" s="12" t="s">
        <v>35</v>
      </c>
      <c r="AX202" s="12" t="s">
        <v>73</v>
      </c>
      <c r="AY202" s="147" t="s">
        <v>132</v>
      </c>
    </row>
    <row r="203" spans="2:65" s="13" customFormat="1" ht="10.199999999999999">
      <c r="B203" s="152"/>
      <c r="D203" s="140" t="s">
        <v>145</v>
      </c>
      <c r="E203" s="153" t="s">
        <v>19</v>
      </c>
      <c r="F203" s="154" t="s">
        <v>226</v>
      </c>
      <c r="H203" s="155">
        <v>14</v>
      </c>
      <c r="I203" s="156"/>
      <c r="L203" s="152"/>
      <c r="M203" s="157"/>
      <c r="T203" s="158"/>
      <c r="AT203" s="153" t="s">
        <v>145</v>
      </c>
      <c r="AU203" s="153" t="s">
        <v>14</v>
      </c>
      <c r="AV203" s="13" t="s">
        <v>14</v>
      </c>
      <c r="AW203" s="13" t="s">
        <v>35</v>
      </c>
      <c r="AX203" s="13" t="s">
        <v>73</v>
      </c>
      <c r="AY203" s="153" t="s">
        <v>132</v>
      </c>
    </row>
    <row r="204" spans="2:65" s="14" customFormat="1" ht="10.199999999999999">
      <c r="B204" s="159"/>
      <c r="D204" s="140" t="s">
        <v>145</v>
      </c>
      <c r="E204" s="160" t="s">
        <v>19</v>
      </c>
      <c r="F204" s="161" t="s">
        <v>184</v>
      </c>
      <c r="H204" s="162">
        <v>54</v>
      </c>
      <c r="I204" s="163"/>
      <c r="L204" s="159"/>
      <c r="M204" s="164"/>
      <c r="T204" s="165"/>
      <c r="AT204" s="160" t="s">
        <v>145</v>
      </c>
      <c r="AU204" s="160" t="s">
        <v>14</v>
      </c>
      <c r="AV204" s="14" t="s">
        <v>139</v>
      </c>
      <c r="AW204" s="14" t="s">
        <v>35</v>
      </c>
      <c r="AX204" s="14" t="s">
        <v>78</v>
      </c>
      <c r="AY204" s="160" t="s">
        <v>132</v>
      </c>
    </row>
    <row r="205" spans="2:65" s="1" customFormat="1" ht="24.15" customHeight="1">
      <c r="B205" s="32"/>
      <c r="C205" s="127" t="s">
        <v>7</v>
      </c>
      <c r="D205" s="127" t="s">
        <v>134</v>
      </c>
      <c r="E205" s="128" t="s">
        <v>278</v>
      </c>
      <c r="F205" s="129" t="s">
        <v>279</v>
      </c>
      <c r="G205" s="130" t="s">
        <v>137</v>
      </c>
      <c r="H205" s="131">
        <v>54</v>
      </c>
      <c r="I205" s="132"/>
      <c r="J205" s="133">
        <f>ROUND(I205*H205,2)</f>
        <v>0</v>
      </c>
      <c r="K205" s="129" t="s">
        <v>138</v>
      </c>
      <c r="L205" s="32"/>
      <c r="M205" s="134" t="s">
        <v>19</v>
      </c>
      <c r="N205" s="135" t="s">
        <v>45</v>
      </c>
      <c r="P205" s="136">
        <f>O205*H205</f>
        <v>0</v>
      </c>
      <c r="Q205" s="136">
        <v>4.3800000000000002E-3</v>
      </c>
      <c r="R205" s="136">
        <f>Q205*H205</f>
        <v>0.23652000000000001</v>
      </c>
      <c r="S205" s="136">
        <v>0</v>
      </c>
      <c r="T205" s="137">
        <f>S205*H205</f>
        <v>0</v>
      </c>
      <c r="AR205" s="138" t="s">
        <v>139</v>
      </c>
      <c r="AT205" s="138" t="s">
        <v>134</v>
      </c>
      <c r="AU205" s="138" t="s">
        <v>14</v>
      </c>
      <c r="AY205" s="17" t="s">
        <v>132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7" t="s">
        <v>14</v>
      </c>
      <c r="BK205" s="139">
        <f>ROUND(I205*H205,2)</f>
        <v>0</v>
      </c>
      <c r="BL205" s="17" t="s">
        <v>139</v>
      </c>
      <c r="BM205" s="138" t="s">
        <v>280</v>
      </c>
    </row>
    <row r="206" spans="2:65" s="1" customFormat="1" ht="19.2">
      <c r="B206" s="32"/>
      <c r="D206" s="140" t="s">
        <v>141</v>
      </c>
      <c r="F206" s="141" t="s">
        <v>281</v>
      </c>
      <c r="I206" s="142"/>
      <c r="L206" s="32"/>
      <c r="M206" s="143"/>
      <c r="T206" s="53"/>
      <c r="AT206" s="17" t="s">
        <v>141</v>
      </c>
      <c r="AU206" s="17" t="s">
        <v>14</v>
      </c>
    </row>
    <row r="207" spans="2:65" s="1" customFormat="1" ht="10.199999999999999">
      <c r="B207" s="32"/>
      <c r="D207" s="144" t="s">
        <v>143</v>
      </c>
      <c r="F207" s="145" t="s">
        <v>282</v>
      </c>
      <c r="I207" s="142"/>
      <c r="L207" s="32"/>
      <c r="M207" s="143"/>
      <c r="T207" s="53"/>
      <c r="AT207" s="17" t="s">
        <v>143</v>
      </c>
      <c r="AU207" s="17" t="s">
        <v>14</v>
      </c>
    </row>
    <row r="208" spans="2:65" s="12" customFormat="1" ht="10.199999999999999">
      <c r="B208" s="146"/>
      <c r="D208" s="140" t="s">
        <v>145</v>
      </c>
      <c r="E208" s="147" t="s">
        <v>19</v>
      </c>
      <c r="F208" s="148" t="s">
        <v>274</v>
      </c>
      <c r="H208" s="147" t="s">
        <v>19</v>
      </c>
      <c r="I208" s="149"/>
      <c r="L208" s="146"/>
      <c r="M208" s="150"/>
      <c r="T208" s="151"/>
      <c r="AT208" s="147" t="s">
        <v>145</v>
      </c>
      <c r="AU208" s="147" t="s">
        <v>14</v>
      </c>
      <c r="AV208" s="12" t="s">
        <v>78</v>
      </c>
      <c r="AW208" s="12" t="s">
        <v>35</v>
      </c>
      <c r="AX208" s="12" t="s">
        <v>73</v>
      </c>
      <c r="AY208" s="147" t="s">
        <v>132</v>
      </c>
    </row>
    <row r="209" spans="2:65" s="12" customFormat="1" ht="10.199999999999999">
      <c r="B209" s="146"/>
      <c r="D209" s="140" t="s">
        <v>145</v>
      </c>
      <c r="E209" s="147" t="s">
        <v>19</v>
      </c>
      <c r="F209" s="148" t="s">
        <v>275</v>
      </c>
      <c r="H209" s="147" t="s">
        <v>19</v>
      </c>
      <c r="I209" s="149"/>
      <c r="L209" s="146"/>
      <c r="M209" s="150"/>
      <c r="T209" s="151"/>
      <c r="AT209" s="147" t="s">
        <v>145</v>
      </c>
      <c r="AU209" s="147" t="s">
        <v>14</v>
      </c>
      <c r="AV209" s="12" t="s">
        <v>78</v>
      </c>
      <c r="AW209" s="12" t="s">
        <v>35</v>
      </c>
      <c r="AX209" s="12" t="s">
        <v>73</v>
      </c>
      <c r="AY209" s="147" t="s">
        <v>132</v>
      </c>
    </row>
    <row r="210" spans="2:65" s="13" customFormat="1" ht="10.199999999999999">
      <c r="B210" s="152"/>
      <c r="D210" s="140" t="s">
        <v>145</v>
      </c>
      <c r="E210" s="153" t="s">
        <v>19</v>
      </c>
      <c r="F210" s="154" t="s">
        <v>276</v>
      </c>
      <c r="H210" s="155">
        <v>40</v>
      </c>
      <c r="I210" s="156"/>
      <c r="L210" s="152"/>
      <c r="M210" s="157"/>
      <c r="T210" s="158"/>
      <c r="AT210" s="153" t="s">
        <v>145</v>
      </c>
      <c r="AU210" s="153" t="s">
        <v>14</v>
      </c>
      <c r="AV210" s="13" t="s">
        <v>14</v>
      </c>
      <c r="AW210" s="13" t="s">
        <v>35</v>
      </c>
      <c r="AX210" s="13" t="s">
        <v>73</v>
      </c>
      <c r="AY210" s="153" t="s">
        <v>132</v>
      </c>
    </row>
    <row r="211" spans="2:65" s="12" customFormat="1" ht="10.199999999999999">
      <c r="B211" s="146"/>
      <c r="D211" s="140" t="s">
        <v>145</v>
      </c>
      <c r="E211" s="147" t="s">
        <v>19</v>
      </c>
      <c r="F211" s="148" t="s">
        <v>277</v>
      </c>
      <c r="H211" s="147" t="s">
        <v>19</v>
      </c>
      <c r="I211" s="149"/>
      <c r="L211" s="146"/>
      <c r="M211" s="150"/>
      <c r="T211" s="151"/>
      <c r="AT211" s="147" t="s">
        <v>145</v>
      </c>
      <c r="AU211" s="147" t="s">
        <v>14</v>
      </c>
      <c r="AV211" s="12" t="s">
        <v>78</v>
      </c>
      <c r="AW211" s="12" t="s">
        <v>35</v>
      </c>
      <c r="AX211" s="12" t="s">
        <v>73</v>
      </c>
      <c r="AY211" s="147" t="s">
        <v>132</v>
      </c>
    </row>
    <row r="212" spans="2:65" s="13" customFormat="1" ht="10.199999999999999">
      <c r="B212" s="152"/>
      <c r="D212" s="140" t="s">
        <v>145</v>
      </c>
      <c r="E212" s="153" t="s">
        <v>19</v>
      </c>
      <c r="F212" s="154" t="s">
        <v>226</v>
      </c>
      <c r="H212" s="155">
        <v>14</v>
      </c>
      <c r="I212" s="156"/>
      <c r="L212" s="152"/>
      <c r="M212" s="157"/>
      <c r="T212" s="158"/>
      <c r="AT212" s="153" t="s">
        <v>145</v>
      </c>
      <c r="AU212" s="153" t="s">
        <v>14</v>
      </c>
      <c r="AV212" s="13" t="s">
        <v>14</v>
      </c>
      <c r="AW212" s="13" t="s">
        <v>35</v>
      </c>
      <c r="AX212" s="13" t="s">
        <v>73</v>
      </c>
      <c r="AY212" s="153" t="s">
        <v>132</v>
      </c>
    </row>
    <row r="213" spans="2:65" s="14" customFormat="1" ht="10.199999999999999">
      <c r="B213" s="159"/>
      <c r="D213" s="140" t="s">
        <v>145</v>
      </c>
      <c r="E213" s="160" t="s">
        <v>19</v>
      </c>
      <c r="F213" s="161" t="s">
        <v>184</v>
      </c>
      <c r="H213" s="162">
        <v>54</v>
      </c>
      <c r="I213" s="163"/>
      <c r="L213" s="159"/>
      <c r="M213" s="164"/>
      <c r="T213" s="165"/>
      <c r="AT213" s="160" t="s">
        <v>145</v>
      </c>
      <c r="AU213" s="160" t="s">
        <v>14</v>
      </c>
      <c r="AV213" s="14" t="s">
        <v>139</v>
      </c>
      <c r="AW213" s="14" t="s">
        <v>35</v>
      </c>
      <c r="AX213" s="14" t="s">
        <v>78</v>
      </c>
      <c r="AY213" s="160" t="s">
        <v>132</v>
      </c>
    </row>
    <row r="214" spans="2:65" s="1" customFormat="1" ht="24.15" customHeight="1">
      <c r="B214" s="32"/>
      <c r="C214" s="127" t="s">
        <v>283</v>
      </c>
      <c r="D214" s="127" t="s">
        <v>134</v>
      </c>
      <c r="E214" s="128" t="s">
        <v>284</v>
      </c>
      <c r="F214" s="129" t="s">
        <v>285</v>
      </c>
      <c r="G214" s="130" t="s">
        <v>137</v>
      </c>
      <c r="H214" s="131">
        <v>54</v>
      </c>
      <c r="I214" s="132"/>
      <c r="J214" s="133">
        <f>ROUND(I214*H214,2)</f>
        <v>0</v>
      </c>
      <c r="K214" s="129" t="s">
        <v>138</v>
      </c>
      <c r="L214" s="32"/>
      <c r="M214" s="134" t="s">
        <v>19</v>
      </c>
      <c r="N214" s="135" t="s">
        <v>45</v>
      </c>
      <c r="P214" s="136">
        <f>O214*H214</f>
        <v>0</v>
      </c>
      <c r="Q214" s="136">
        <v>3.63E-3</v>
      </c>
      <c r="R214" s="136">
        <f>Q214*H214</f>
        <v>0.19602</v>
      </c>
      <c r="S214" s="136">
        <v>0</v>
      </c>
      <c r="T214" s="137">
        <f>S214*H214</f>
        <v>0</v>
      </c>
      <c r="AR214" s="138" t="s">
        <v>139</v>
      </c>
      <c r="AT214" s="138" t="s">
        <v>134</v>
      </c>
      <c r="AU214" s="138" t="s">
        <v>14</v>
      </c>
      <c r="AY214" s="17" t="s">
        <v>132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14</v>
      </c>
      <c r="BK214" s="139">
        <f>ROUND(I214*H214,2)</f>
        <v>0</v>
      </c>
      <c r="BL214" s="17" t="s">
        <v>139</v>
      </c>
      <c r="BM214" s="138" t="s">
        <v>286</v>
      </c>
    </row>
    <row r="215" spans="2:65" s="1" customFormat="1" ht="19.2">
      <c r="B215" s="32"/>
      <c r="D215" s="140" t="s">
        <v>141</v>
      </c>
      <c r="F215" s="141" t="s">
        <v>287</v>
      </c>
      <c r="I215" s="142"/>
      <c r="L215" s="32"/>
      <c r="M215" s="143"/>
      <c r="T215" s="53"/>
      <c r="AT215" s="17" t="s">
        <v>141</v>
      </c>
      <c r="AU215" s="17" t="s">
        <v>14</v>
      </c>
    </row>
    <row r="216" spans="2:65" s="1" customFormat="1" ht="10.199999999999999">
      <c r="B216" s="32"/>
      <c r="D216" s="144" t="s">
        <v>143</v>
      </c>
      <c r="F216" s="145" t="s">
        <v>288</v>
      </c>
      <c r="I216" s="142"/>
      <c r="L216" s="32"/>
      <c r="M216" s="143"/>
      <c r="T216" s="53"/>
      <c r="AT216" s="17" t="s">
        <v>143</v>
      </c>
      <c r="AU216" s="17" t="s">
        <v>14</v>
      </c>
    </row>
    <row r="217" spans="2:65" s="12" customFormat="1" ht="10.199999999999999">
      <c r="B217" s="146"/>
      <c r="D217" s="140" t="s">
        <v>145</v>
      </c>
      <c r="E217" s="147" t="s">
        <v>19</v>
      </c>
      <c r="F217" s="148" t="s">
        <v>274</v>
      </c>
      <c r="H217" s="147" t="s">
        <v>19</v>
      </c>
      <c r="I217" s="149"/>
      <c r="L217" s="146"/>
      <c r="M217" s="150"/>
      <c r="T217" s="151"/>
      <c r="AT217" s="147" t="s">
        <v>145</v>
      </c>
      <c r="AU217" s="147" t="s">
        <v>14</v>
      </c>
      <c r="AV217" s="12" t="s">
        <v>78</v>
      </c>
      <c r="AW217" s="12" t="s">
        <v>35</v>
      </c>
      <c r="AX217" s="12" t="s">
        <v>73</v>
      </c>
      <c r="AY217" s="147" t="s">
        <v>132</v>
      </c>
    </row>
    <row r="218" spans="2:65" s="12" customFormat="1" ht="10.199999999999999">
      <c r="B218" s="146"/>
      <c r="D218" s="140" t="s">
        <v>145</v>
      </c>
      <c r="E218" s="147" t="s">
        <v>19</v>
      </c>
      <c r="F218" s="148" t="s">
        <v>275</v>
      </c>
      <c r="H218" s="147" t="s">
        <v>19</v>
      </c>
      <c r="I218" s="149"/>
      <c r="L218" s="146"/>
      <c r="M218" s="150"/>
      <c r="T218" s="151"/>
      <c r="AT218" s="147" t="s">
        <v>145</v>
      </c>
      <c r="AU218" s="147" t="s">
        <v>14</v>
      </c>
      <c r="AV218" s="12" t="s">
        <v>78</v>
      </c>
      <c r="AW218" s="12" t="s">
        <v>35</v>
      </c>
      <c r="AX218" s="12" t="s">
        <v>73</v>
      </c>
      <c r="AY218" s="147" t="s">
        <v>132</v>
      </c>
    </row>
    <row r="219" spans="2:65" s="13" customFormat="1" ht="10.199999999999999">
      <c r="B219" s="152"/>
      <c r="D219" s="140" t="s">
        <v>145</v>
      </c>
      <c r="E219" s="153" t="s">
        <v>19</v>
      </c>
      <c r="F219" s="154" t="s">
        <v>276</v>
      </c>
      <c r="H219" s="155">
        <v>40</v>
      </c>
      <c r="I219" s="156"/>
      <c r="L219" s="152"/>
      <c r="M219" s="157"/>
      <c r="T219" s="158"/>
      <c r="AT219" s="153" t="s">
        <v>145</v>
      </c>
      <c r="AU219" s="153" t="s">
        <v>14</v>
      </c>
      <c r="AV219" s="13" t="s">
        <v>14</v>
      </c>
      <c r="AW219" s="13" t="s">
        <v>35</v>
      </c>
      <c r="AX219" s="13" t="s">
        <v>73</v>
      </c>
      <c r="AY219" s="153" t="s">
        <v>132</v>
      </c>
    </row>
    <row r="220" spans="2:65" s="12" customFormat="1" ht="10.199999999999999">
      <c r="B220" s="146"/>
      <c r="D220" s="140" t="s">
        <v>145</v>
      </c>
      <c r="E220" s="147" t="s">
        <v>19</v>
      </c>
      <c r="F220" s="148" t="s">
        <v>277</v>
      </c>
      <c r="H220" s="147" t="s">
        <v>19</v>
      </c>
      <c r="I220" s="149"/>
      <c r="L220" s="146"/>
      <c r="M220" s="150"/>
      <c r="T220" s="151"/>
      <c r="AT220" s="147" t="s">
        <v>145</v>
      </c>
      <c r="AU220" s="147" t="s">
        <v>14</v>
      </c>
      <c r="AV220" s="12" t="s">
        <v>78</v>
      </c>
      <c r="AW220" s="12" t="s">
        <v>35</v>
      </c>
      <c r="AX220" s="12" t="s">
        <v>73</v>
      </c>
      <c r="AY220" s="147" t="s">
        <v>132</v>
      </c>
    </row>
    <row r="221" spans="2:65" s="13" customFormat="1" ht="10.199999999999999">
      <c r="B221" s="152"/>
      <c r="D221" s="140" t="s">
        <v>145</v>
      </c>
      <c r="E221" s="153" t="s">
        <v>19</v>
      </c>
      <c r="F221" s="154" t="s">
        <v>226</v>
      </c>
      <c r="H221" s="155">
        <v>14</v>
      </c>
      <c r="I221" s="156"/>
      <c r="L221" s="152"/>
      <c r="M221" s="157"/>
      <c r="T221" s="158"/>
      <c r="AT221" s="153" t="s">
        <v>145</v>
      </c>
      <c r="AU221" s="153" t="s">
        <v>14</v>
      </c>
      <c r="AV221" s="13" t="s">
        <v>14</v>
      </c>
      <c r="AW221" s="13" t="s">
        <v>35</v>
      </c>
      <c r="AX221" s="13" t="s">
        <v>73</v>
      </c>
      <c r="AY221" s="153" t="s">
        <v>132</v>
      </c>
    </row>
    <row r="222" spans="2:65" s="14" customFormat="1" ht="10.199999999999999">
      <c r="B222" s="159"/>
      <c r="D222" s="140" t="s">
        <v>145</v>
      </c>
      <c r="E222" s="160" t="s">
        <v>19</v>
      </c>
      <c r="F222" s="161" t="s">
        <v>184</v>
      </c>
      <c r="H222" s="162">
        <v>54</v>
      </c>
      <c r="I222" s="163"/>
      <c r="L222" s="159"/>
      <c r="M222" s="164"/>
      <c r="T222" s="165"/>
      <c r="AT222" s="160" t="s">
        <v>145</v>
      </c>
      <c r="AU222" s="160" t="s">
        <v>14</v>
      </c>
      <c r="AV222" s="14" t="s">
        <v>139</v>
      </c>
      <c r="AW222" s="14" t="s">
        <v>35</v>
      </c>
      <c r="AX222" s="14" t="s">
        <v>78</v>
      </c>
      <c r="AY222" s="160" t="s">
        <v>132</v>
      </c>
    </row>
    <row r="223" spans="2:65" s="1" customFormat="1" ht="16.5" customHeight="1">
      <c r="B223" s="32"/>
      <c r="C223" s="127" t="s">
        <v>289</v>
      </c>
      <c r="D223" s="127" t="s">
        <v>134</v>
      </c>
      <c r="E223" s="128" t="s">
        <v>290</v>
      </c>
      <c r="F223" s="129" t="s">
        <v>291</v>
      </c>
      <c r="G223" s="130" t="s">
        <v>137</v>
      </c>
      <c r="H223" s="131">
        <v>552.96</v>
      </c>
      <c r="I223" s="132"/>
      <c r="J223" s="133">
        <f>ROUND(I223*H223,2)</f>
        <v>0</v>
      </c>
      <c r="K223" s="129" t="s">
        <v>138</v>
      </c>
      <c r="L223" s="32"/>
      <c r="M223" s="134" t="s">
        <v>19</v>
      </c>
      <c r="N223" s="135" t="s">
        <v>45</v>
      </c>
      <c r="P223" s="136">
        <f>O223*H223</f>
        <v>0</v>
      </c>
      <c r="Q223" s="136">
        <v>2.5999999999999998E-4</v>
      </c>
      <c r="R223" s="136">
        <f>Q223*H223</f>
        <v>0.1437696</v>
      </c>
      <c r="S223" s="136">
        <v>0</v>
      </c>
      <c r="T223" s="137">
        <f>S223*H223</f>
        <v>0</v>
      </c>
      <c r="AR223" s="138" t="s">
        <v>139</v>
      </c>
      <c r="AT223" s="138" t="s">
        <v>134</v>
      </c>
      <c r="AU223" s="138" t="s">
        <v>14</v>
      </c>
      <c r="AY223" s="17" t="s">
        <v>132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7" t="s">
        <v>14</v>
      </c>
      <c r="BK223" s="139">
        <f>ROUND(I223*H223,2)</f>
        <v>0</v>
      </c>
      <c r="BL223" s="17" t="s">
        <v>139</v>
      </c>
      <c r="BM223" s="138" t="s">
        <v>292</v>
      </c>
    </row>
    <row r="224" spans="2:65" s="1" customFormat="1" ht="19.2">
      <c r="B224" s="32"/>
      <c r="D224" s="140" t="s">
        <v>141</v>
      </c>
      <c r="F224" s="141" t="s">
        <v>293</v>
      </c>
      <c r="I224" s="142"/>
      <c r="L224" s="32"/>
      <c r="M224" s="143"/>
      <c r="T224" s="53"/>
      <c r="AT224" s="17" t="s">
        <v>141</v>
      </c>
      <c r="AU224" s="17" t="s">
        <v>14</v>
      </c>
    </row>
    <row r="225" spans="2:51" s="1" customFormat="1" ht="10.199999999999999">
      <c r="B225" s="32"/>
      <c r="D225" s="144" t="s">
        <v>143</v>
      </c>
      <c r="F225" s="145" t="s">
        <v>294</v>
      </c>
      <c r="I225" s="142"/>
      <c r="L225" s="32"/>
      <c r="M225" s="143"/>
      <c r="T225" s="53"/>
      <c r="AT225" s="17" t="s">
        <v>143</v>
      </c>
      <c r="AU225" s="17" t="s">
        <v>14</v>
      </c>
    </row>
    <row r="226" spans="2:51" s="12" customFormat="1" ht="10.199999999999999">
      <c r="B226" s="146"/>
      <c r="D226" s="140" t="s">
        <v>145</v>
      </c>
      <c r="E226" s="147" t="s">
        <v>19</v>
      </c>
      <c r="F226" s="148" t="s">
        <v>295</v>
      </c>
      <c r="H226" s="147" t="s">
        <v>19</v>
      </c>
      <c r="I226" s="149"/>
      <c r="L226" s="146"/>
      <c r="M226" s="150"/>
      <c r="T226" s="151"/>
      <c r="AT226" s="147" t="s">
        <v>145</v>
      </c>
      <c r="AU226" s="147" t="s">
        <v>14</v>
      </c>
      <c r="AV226" s="12" t="s">
        <v>78</v>
      </c>
      <c r="AW226" s="12" t="s">
        <v>35</v>
      </c>
      <c r="AX226" s="12" t="s">
        <v>73</v>
      </c>
      <c r="AY226" s="147" t="s">
        <v>132</v>
      </c>
    </row>
    <row r="227" spans="2:51" s="13" customFormat="1" ht="10.199999999999999">
      <c r="B227" s="152"/>
      <c r="D227" s="140" t="s">
        <v>145</v>
      </c>
      <c r="E227" s="153" t="s">
        <v>19</v>
      </c>
      <c r="F227" s="154" t="s">
        <v>296</v>
      </c>
      <c r="H227" s="155">
        <v>119</v>
      </c>
      <c r="I227" s="156"/>
      <c r="L227" s="152"/>
      <c r="M227" s="157"/>
      <c r="T227" s="158"/>
      <c r="AT227" s="153" t="s">
        <v>145</v>
      </c>
      <c r="AU227" s="153" t="s">
        <v>14</v>
      </c>
      <c r="AV227" s="13" t="s">
        <v>14</v>
      </c>
      <c r="AW227" s="13" t="s">
        <v>35</v>
      </c>
      <c r="AX227" s="13" t="s">
        <v>73</v>
      </c>
      <c r="AY227" s="153" t="s">
        <v>132</v>
      </c>
    </row>
    <row r="228" spans="2:51" s="13" customFormat="1" ht="10.199999999999999">
      <c r="B228" s="152"/>
      <c r="D228" s="140" t="s">
        <v>145</v>
      </c>
      <c r="E228" s="153" t="s">
        <v>19</v>
      </c>
      <c r="F228" s="154" t="s">
        <v>297</v>
      </c>
      <c r="H228" s="155">
        <v>1.6</v>
      </c>
      <c r="I228" s="156"/>
      <c r="L228" s="152"/>
      <c r="M228" s="157"/>
      <c r="T228" s="158"/>
      <c r="AT228" s="153" t="s">
        <v>145</v>
      </c>
      <c r="AU228" s="153" t="s">
        <v>14</v>
      </c>
      <c r="AV228" s="13" t="s">
        <v>14</v>
      </c>
      <c r="AW228" s="13" t="s">
        <v>35</v>
      </c>
      <c r="AX228" s="13" t="s">
        <v>73</v>
      </c>
      <c r="AY228" s="153" t="s">
        <v>132</v>
      </c>
    </row>
    <row r="229" spans="2:51" s="13" customFormat="1" ht="10.199999999999999">
      <c r="B229" s="152"/>
      <c r="D229" s="140" t="s">
        <v>145</v>
      </c>
      <c r="E229" s="153" t="s">
        <v>19</v>
      </c>
      <c r="F229" s="154" t="s">
        <v>298</v>
      </c>
      <c r="H229" s="155">
        <v>1.1200000000000001</v>
      </c>
      <c r="I229" s="156"/>
      <c r="L229" s="152"/>
      <c r="M229" s="157"/>
      <c r="T229" s="158"/>
      <c r="AT229" s="153" t="s">
        <v>145</v>
      </c>
      <c r="AU229" s="153" t="s">
        <v>14</v>
      </c>
      <c r="AV229" s="13" t="s">
        <v>14</v>
      </c>
      <c r="AW229" s="13" t="s">
        <v>35</v>
      </c>
      <c r="AX229" s="13" t="s">
        <v>73</v>
      </c>
      <c r="AY229" s="153" t="s">
        <v>132</v>
      </c>
    </row>
    <row r="230" spans="2:51" s="12" customFormat="1" ht="10.199999999999999">
      <c r="B230" s="146"/>
      <c r="D230" s="140" t="s">
        <v>145</v>
      </c>
      <c r="E230" s="147" t="s">
        <v>19</v>
      </c>
      <c r="F230" s="148" t="s">
        <v>299</v>
      </c>
      <c r="H230" s="147" t="s">
        <v>19</v>
      </c>
      <c r="I230" s="149"/>
      <c r="L230" s="146"/>
      <c r="M230" s="150"/>
      <c r="T230" s="151"/>
      <c r="AT230" s="147" t="s">
        <v>145</v>
      </c>
      <c r="AU230" s="147" t="s">
        <v>14</v>
      </c>
      <c r="AV230" s="12" t="s">
        <v>78</v>
      </c>
      <c r="AW230" s="12" t="s">
        <v>35</v>
      </c>
      <c r="AX230" s="12" t="s">
        <v>73</v>
      </c>
      <c r="AY230" s="147" t="s">
        <v>132</v>
      </c>
    </row>
    <row r="231" spans="2:51" s="13" customFormat="1" ht="10.199999999999999">
      <c r="B231" s="152"/>
      <c r="D231" s="140" t="s">
        <v>145</v>
      </c>
      <c r="E231" s="153" t="s">
        <v>19</v>
      </c>
      <c r="F231" s="154" t="s">
        <v>300</v>
      </c>
      <c r="H231" s="155">
        <v>376</v>
      </c>
      <c r="I231" s="156"/>
      <c r="L231" s="152"/>
      <c r="M231" s="157"/>
      <c r="T231" s="158"/>
      <c r="AT231" s="153" t="s">
        <v>145</v>
      </c>
      <c r="AU231" s="153" t="s">
        <v>14</v>
      </c>
      <c r="AV231" s="13" t="s">
        <v>14</v>
      </c>
      <c r="AW231" s="13" t="s">
        <v>35</v>
      </c>
      <c r="AX231" s="13" t="s">
        <v>73</v>
      </c>
      <c r="AY231" s="153" t="s">
        <v>132</v>
      </c>
    </row>
    <row r="232" spans="2:51" s="12" customFormat="1" ht="10.199999999999999">
      <c r="B232" s="146"/>
      <c r="D232" s="140" t="s">
        <v>145</v>
      </c>
      <c r="E232" s="147" t="s">
        <v>19</v>
      </c>
      <c r="F232" s="148" t="s">
        <v>301</v>
      </c>
      <c r="H232" s="147" t="s">
        <v>19</v>
      </c>
      <c r="I232" s="149"/>
      <c r="L232" s="146"/>
      <c r="M232" s="150"/>
      <c r="T232" s="151"/>
      <c r="AT232" s="147" t="s">
        <v>145</v>
      </c>
      <c r="AU232" s="147" t="s">
        <v>14</v>
      </c>
      <c r="AV232" s="12" t="s">
        <v>78</v>
      </c>
      <c r="AW232" s="12" t="s">
        <v>35</v>
      </c>
      <c r="AX232" s="12" t="s">
        <v>73</v>
      </c>
      <c r="AY232" s="147" t="s">
        <v>132</v>
      </c>
    </row>
    <row r="233" spans="2:51" s="13" customFormat="1" ht="10.199999999999999">
      <c r="B233" s="152"/>
      <c r="D233" s="140" t="s">
        <v>145</v>
      </c>
      <c r="E233" s="153" t="s">
        <v>19</v>
      </c>
      <c r="F233" s="154" t="s">
        <v>214</v>
      </c>
      <c r="H233" s="155">
        <v>12</v>
      </c>
      <c r="I233" s="156"/>
      <c r="L233" s="152"/>
      <c r="M233" s="157"/>
      <c r="T233" s="158"/>
      <c r="AT233" s="153" t="s">
        <v>145</v>
      </c>
      <c r="AU233" s="153" t="s">
        <v>14</v>
      </c>
      <c r="AV233" s="13" t="s">
        <v>14</v>
      </c>
      <c r="AW233" s="13" t="s">
        <v>35</v>
      </c>
      <c r="AX233" s="13" t="s">
        <v>73</v>
      </c>
      <c r="AY233" s="153" t="s">
        <v>132</v>
      </c>
    </row>
    <row r="234" spans="2:51" s="12" customFormat="1" ht="10.199999999999999">
      <c r="B234" s="146"/>
      <c r="D234" s="140" t="s">
        <v>145</v>
      </c>
      <c r="E234" s="147" t="s">
        <v>19</v>
      </c>
      <c r="F234" s="148" t="s">
        <v>302</v>
      </c>
      <c r="H234" s="147" t="s">
        <v>19</v>
      </c>
      <c r="I234" s="149"/>
      <c r="L234" s="146"/>
      <c r="M234" s="150"/>
      <c r="T234" s="151"/>
      <c r="AT234" s="147" t="s">
        <v>145</v>
      </c>
      <c r="AU234" s="147" t="s">
        <v>14</v>
      </c>
      <c r="AV234" s="12" t="s">
        <v>78</v>
      </c>
      <c r="AW234" s="12" t="s">
        <v>35</v>
      </c>
      <c r="AX234" s="12" t="s">
        <v>73</v>
      </c>
      <c r="AY234" s="147" t="s">
        <v>132</v>
      </c>
    </row>
    <row r="235" spans="2:51" s="13" customFormat="1" ht="10.199999999999999">
      <c r="B235" s="152"/>
      <c r="D235" s="140" t="s">
        <v>145</v>
      </c>
      <c r="E235" s="153" t="s">
        <v>19</v>
      </c>
      <c r="F235" s="154" t="s">
        <v>303</v>
      </c>
      <c r="H235" s="155">
        <v>7.2</v>
      </c>
      <c r="I235" s="156"/>
      <c r="L235" s="152"/>
      <c r="M235" s="157"/>
      <c r="T235" s="158"/>
      <c r="AT235" s="153" t="s">
        <v>145</v>
      </c>
      <c r="AU235" s="153" t="s">
        <v>14</v>
      </c>
      <c r="AV235" s="13" t="s">
        <v>14</v>
      </c>
      <c r="AW235" s="13" t="s">
        <v>35</v>
      </c>
      <c r="AX235" s="13" t="s">
        <v>73</v>
      </c>
      <c r="AY235" s="153" t="s">
        <v>132</v>
      </c>
    </row>
    <row r="236" spans="2:51" s="13" customFormat="1" ht="10.199999999999999">
      <c r="B236" s="152"/>
      <c r="D236" s="140" t="s">
        <v>145</v>
      </c>
      <c r="E236" s="153" t="s">
        <v>19</v>
      </c>
      <c r="F236" s="154" t="s">
        <v>304</v>
      </c>
      <c r="H236" s="155">
        <v>17.55</v>
      </c>
      <c r="I236" s="156"/>
      <c r="L236" s="152"/>
      <c r="M236" s="157"/>
      <c r="T236" s="158"/>
      <c r="AT236" s="153" t="s">
        <v>145</v>
      </c>
      <c r="AU236" s="153" t="s">
        <v>14</v>
      </c>
      <c r="AV236" s="13" t="s">
        <v>14</v>
      </c>
      <c r="AW236" s="13" t="s">
        <v>35</v>
      </c>
      <c r="AX236" s="13" t="s">
        <v>73</v>
      </c>
      <c r="AY236" s="153" t="s">
        <v>132</v>
      </c>
    </row>
    <row r="237" spans="2:51" s="13" customFormat="1" ht="10.199999999999999">
      <c r="B237" s="152"/>
      <c r="D237" s="140" t="s">
        <v>145</v>
      </c>
      <c r="E237" s="153" t="s">
        <v>19</v>
      </c>
      <c r="F237" s="154" t="s">
        <v>305</v>
      </c>
      <c r="H237" s="155">
        <v>8.19</v>
      </c>
      <c r="I237" s="156"/>
      <c r="L237" s="152"/>
      <c r="M237" s="157"/>
      <c r="T237" s="158"/>
      <c r="AT237" s="153" t="s">
        <v>145</v>
      </c>
      <c r="AU237" s="153" t="s">
        <v>14</v>
      </c>
      <c r="AV237" s="13" t="s">
        <v>14</v>
      </c>
      <c r="AW237" s="13" t="s">
        <v>35</v>
      </c>
      <c r="AX237" s="13" t="s">
        <v>73</v>
      </c>
      <c r="AY237" s="153" t="s">
        <v>132</v>
      </c>
    </row>
    <row r="238" spans="2:51" s="13" customFormat="1" ht="10.199999999999999">
      <c r="B238" s="152"/>
      <c r="D238" s="140" t="s">
        <v>145</v>
      </c>
      <c r="E238" s="153" t="s">
        <v>19</v>
      </c>
      <c r="F238" s="154" t="s">
        <v>306</v>
      </c>
      <c r="H238" s="155">
        <v>2.34</v>
      </c>
      <c r="I238" s="156"/>
      <c r="L238" s="152"/>
      <c r="M238" s="157"/>
      <c r="T238" s="158"/>
      <c r="AT238" s="153" t="s">
        <v>145</v>
      </c>
      <c r="AU238" s="153" t="s">
        <v>14</v>
      </c>
      <c r="AV238" s="13" t="s">
        <v>14</v>
      </c>
      <c r="AW238" s="13" t="s">
        <v>35</v>
      </c>
      <c r="AX238" s="13" t="s">
        <v>73</v>
      </c>
      <c r="AY238" s="153" t="s">
        <v>132</v>
      </c>
    </row>
    <row r="239" spans="2:51" s="13" customFormat="1" ht="10.199999999999999">
      <c r="B239" s="152"/>
      <c r="D239" s="140" t="s">
        <v>145</v>
      </c>
      <c r="E239" s="153" t="s">
        <v>19</v>
      </c>
      <c r="F239" s="154" t="s">
        <v>307</v>
      </c>
      <c r="H239" s="155">
        <v>1.26</v>
      </c>
      <c r="I239" s="156"/>
      <c r="L239" s="152"/>
      <c r="M239" s="157"/>
      <c r="T239" s="158"/>
      <c r="AT239" s="153" t="s">
        <v>145</v>
      </c>
      <c r="AU239" s="153" t="s">
        <v>14</v>
      </c>
      <c r="AV239" s="13" t="s">
        <v>14</v>
      </c>
      <c r="AW239" s="13" t="s">
        <v>35</v>
      </c>
      <c r="AX239" s="13" t="s">
        <v>73</v>
      </c>
      <c r="AY239" s="153" t="s">
        <v>132</v>
      </c>
    </row>
    <row r="240" spans="2:51" s="12" customFormat="1" ht="10.199999999999999">
      <c r="B240" s="146"/>
      <c r="D240" s="140" t="s">
        <v>145</v>
      </c>
      <c r="E240" s="147" t="s">
        <v>19</v>
      </c>
      <c r="F240" s="148" t="s">
        <v>274</v>
      </c>
      <c r="H240" s="147" t="s">
        <v>19</v>
      </c>
      <c r="I240" s="149"/>
      <c r="L240" s="146"/>
      <c r="M240" s="150"/>
      <c r="T240" s="151"/>
      <c r="AT240" s="147" t="s">
        <v>145</v>
      </c>
      <c r="AU240" s="147" t="s">
        <v>14</v>
      </c>
      <c r="AV240" s="12" t="s">
        <v>78</v>
      </c>
      <c r="AW240" s="12" t="s">
        <v>35</v>
      </c>
      <c r="AX240" s="12" t="s">
        <v>73</v>
      </c>
      <c r="AY240" s="147" t="s">
        <v>132</v>
      </c>
    </row>
    <row r="241" spans="2:65" s="13" customFormat="1" ht="10.199999999999999">
      <c r="B241" s="152"/>
      <c r="D241" s="140" t="s">
        <v>145</v>
      </c>
      <c r="E241" s="153" t="s">
        <v>19</v>
      </c>
      <c r="F241" s="154" t="s">
        <v>308</v>
      </c>
      <c r="H241" s="155">
        <v>6.7</v>
      </c>
      <c r="I241" s="156"/>
      <c r="L241" s="152"/>
      <c r="M241" s="157"/>
      <c r="T241" s="158"/>
      <c r="AT241" s="153" t="s">
        <v>145</v>
      </c>
      <c r="AU241" s="153" t="s">
        <v>14</v>
      </c>
      <c r="AV241" s="13" t="s">
        <v>14</v>
      </c>
      <c r="AW241" s="13" t="s">
        <v>35</v>
      </c>
      <c r="AX241" s="13" t="s">
        <v>73</v>
      </c>
      <c r="AY241" s="153" t="s">
        <v>132</v>
      </c>
    </row>
    <row r="242" spans="2:65" s="14" customFormat="1" ht="10.199999999999999">
      <c r="B242" s="159"/>
      <c r="D242" s="140" t="s">
        <v>145</v>
      </c>
      <c r="E242" s="160" t="s">
        <v>19</v>
      </c>
      <c r="F242" s="161" t="s">
        <v>184</v>
      </c>
      <c r="H242" s="162">
        <v>552.96</v>
      </c>
      <c r="I242" s="163"/>
      <c r="L242" s="159"/>
      <c r="M242" s="164"/>
      <c r="T242" s="165"/>
      <c r="AT242" s="160" t="s">
        <v>145</v>
      </c>
      <c r="AU242" s="160" t="s">
        <v>14</v>
      </c>
      <c r="AV242" s="14" t="s">
        <v>139</v>
      </c>
      <c r="AW242" s="14" t="s">
        <v>35</v>
      </c>
      <c r="AX242" s="14" t="s">
        <v>78</v>
      </c>
      <c r="AY242" s="160" t="s">
        <v>132</v>
      </c>
    </row>
    <row r="243" spans="2:65" s="1" customFormat="1" ht="21.75" customHeight="1">
      <c r="B243" s="32"/>
      <c r="C243" s="127" t="s">
        <v>309</v>
      </c>
      <c r="D243" s="127" t="s">
        <v>134</v>
      </c>
      <c r="E243" s="128" t="s">
        <v>310</v>
      </c>
      <c r="F243" s="129" t="s">
        <v>311</v>
      </c>
      <c r="G243" s="130" t="s">
        <v>137</v>
      </c>
      <c r="H243" s="131">
        <v>552.96</v>
      </c>
      <c r="I243" s="132"/>
      <c r="J243" s="133">
        <f>ROUND(I243*H243,2)</f>
        <v>0</v>
      </c>
      <c r="K243" s="129" t="s">
        <v>138</v>
      </c>
      <c r="L243" s="32"/>
      <c r="M243" s="134" t="s">
        <v>19</v>
      </c>
      <c r="N243" s="135" t="s">
        <v>45</v>
      </c>
      <c r="P243" s="136">
        <f>O243*H243</f>
        <v>0</v>
      </c>
      <c r="Q243" s="136">
        <v>5.4599999999999996E-3</v>
      </c>
      <c r="R243" s="136">
        <f>Q243*H243</f>
        <v>3.0191615999999999</v>
      </c>
      <c r="S243" s="136">
        <v>0</v>
      </c>
      <c r="T243" s="137">
        <f>S243*H243</f>
        <v>0</v>
      </c>
      <c r="AR243" s="138" t="s">
        <v>139</v>
      </c>
      <c r="AT243" s="138" t="s">
        <v>134</v>
      </c>
      <c r="AU243" s="138" t="s">
        <v>14</v>
      </c>
      <c r="AY243" s="17" t="s">
        <v>132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7" t="s">
        <v>14</v>
      </c>
      <c r="BK243" s="139">
        <f>ROUND(I243*H243,2)</f>
        <v>0</v>
      </c>
      <c r="BL243" s="17" t="s">
        <v>139</v>
      </c>
      <c r="BM243" s="138" t="s">
        <v>312</v>
      </c>
    </row>
    <row r="244" spans="2:65" s="1" customFormat="1" ht="19.2">
      <c r="B244" s="32"/>
      <c r="D244" s="140" t="s">
        <v>141</v>
      </c>
      <c r="F244" s="141" t="s">
        <v>313</v>
      </c>
      <c r="I244" s="142"/>
      <c r="L244" s="32"/>
      <c r="M244" s="143"/>
      <c r="T244" s="53"/>
      <c r="AT244" s="17" t="s">
        <v>141</v>
      </c>
      <c r="AU244" s="17" t="s">
        <v>14</v>
      </c>
    </row>
    <row r="245" spans="2:65" s="1" customFormat="1" ht="10.199999999999999">
      <c r="B245" s="32"/>
      <c r="D245" s="144" t="s">
        <v>143</v>
      </c>
      <c r="F245" s="145" t="s">
        <v>314</v>
      </c>
      <c r="I245" s="142"/>
      <c r="L245" s="32"/>
      <c r="M245" s="143"/>
      <c r="T245" s="53"/>
      <c r="AT245" s="17" t="s">
        <v>143</v>
      </c>
      <c r="AU245" s="17" t="s">
        <v>14</v>
      </c>
    </row>
    <row r="246" spans="2:65" s="12" customFormat="1" ht="10.199999999999999">
      <c r="B246" s="146"/>
      <c r="D246" s="140" t="s">
        <v>145</v>
      </c>
      <c r="E246" s="147" t="s">
        <v>19</v>
      </c>
      <c r="F246" s="148" t="s">
        <v>295</v>
      </c>
      <c r="H246" s="147" t="s">
        <v>19</v>
      </c>
      <c r="I246" s="149"/>
      <c r="L246" s="146"/>
      <c r="M246" s="150"/>
      <c r="T246" s="151"/>
      <c r="AT246" s="147" t="s">
        <v>145</v>
      </c>
      <c r="AU246" s="147" t="s">
        <v>14</v>
      </c>
      <c r="AV246" s="12" t="s">
        <v>78</v>
      </c>
      <c r="AW246" s="12" t="s">
        <v>35</v>
      </c>
      <c r="AX246" s="12" t="s">
        <v>73</v>
      </c>
      <c r="AY246" s="147" t="s">
        <v>132</v>
      </c>
    </row>
    <row r="247" spans="2:65" s="13" customFormat="1" ht="10.199999999999999">
      <c r="B247" s="152"/>
      <c r="D247" s="140" t="s">
        <v>145</v>
      </c>
      <c r="E247" s="153" t="s">
        <v>19</v>
      </c>
      <c r="F247" s="154" t="s">
        <v>296</v>
      </c>
      <c r="H247" s="155">
        <v>119</v>
      </c>
      <c r="I247" s="156"/>
      <c r="L247" s="152"/>
      <c r="M247" s="157"/>
      <c r="T247" s="158"/>
      <c r="AT247" s="153" t="s">
        <v>145</v>
      </c>
      <c r="AU247" s="153" t="s">
        <v>14</v>
      </c>
      <c r="AV247" s="13" t="s">
        <v>14</v>
      </c>
      <c r="AW247" s="13" t="s">
        <v>35</v>
      </c>
      <c r="AX247" s="13" t="s">
        <v>73</v>
      </c>
      <c r="AY247" s="153" t="s">
        <v>132</v>
      </c>
    </row>
    <row r="248" spans="2:65" s="13" customFormat="1" ht="10.199999999999999">
      <c r="B248" s="152"/>
      <c r="D248" s="140" t="s">
        <v>145</v>
      </c>
      <c r="E248" s="153" t="s">
        <v>19</v>
      </c>
      <c r="F248" s="154" t="s">
        <v>297</v>
      </c>
      <c r="H248" s="155">
        <v>1.6</v>
      </c>
      <c r="I248" s="156"/>
      <c r="L248" s="152"/>
      <c r="M248" s="157"/>
      <c r="T248" s="158"/>
      <c r="AT248" s="153" t="s">
        <v>145</v>
      </c>
      <c r="AU248" s="153" t="s">
        <v>14</v>
      </c>
      <c r="AV248" s="13" t="s">
        <v>14</v>
      </c>
      <c r="AW248" s="13" t="s">
        <v>35</v>
      </c>
      <c r="AX248" s="13" t="s">
        <v>73</v>
      </c>
      <c r="AY248" s="153" t="s">
        <v>132</v>
      </c>
    </row>
    <row r="249" spans="2:65" s="13" customFormat="1" ht="10.199999999999999">
      <c r="B249" s="152"/>
      <c r="D249" s="140" t="s">
        <v>145</v>
      </c>
      <c r="E249" s="153" t="s">
        <v>19</v>
      </c>
      <c r="F249" s="154" t="s">
        <v>298</v>
      </c>
      <c r="H249" s="155">
        <v>1.1200000000000001</v>
      </c>
      <c r="I249" s="156"/>
      <c r="L249" s="152"/>
      <c r="M249" s="157"/>
      <c r="T249" s="158"/>
      <c r="AT249" s="153" t="s">
        <v>145</v>
      </c>
      <c r="AU249" s="153" t="s">
        <v>14</v>
      </c>
      <c r="AV249" s="13" t="s">
        <v>14</v>
      </c>
      <c r="AW249" s="13" t="s">
        <v>35</v>
      </c>
      <c r="AX249" s="13" t="s">
        <v>73</v>
      </c>
      <c r="AY249" s="153" t="s">
        <v>132</v>
      </c>
    </row>
    <row r="250" spans="2:65" s="12" customFormat="1" ht="10.199999999999999">
      <c r="B250" s="146"/>
      <c r="D250" s="140" t="s">
        <v>145</v>
      </c>
      <c r="E250" s="147" t="s">
        <v>19</v>
      </c>
      <c r="F250" s="148" t="s">
        <v>299</v>
      </c>
      <c r="H250" s="147" t="s">
        <v>19</v>
      </c>
      <c r="I250" s="149"/>
      <c r="L250" s="146"/>
      <c r="M250" s="150"/>
      <c r="T250" s="151"/>
      <c r="AT250" s="147" t="s">
        <v>145</v>
      </c>
      <c r="AU250" s="147" t="s">
        <v>14</v>
      </c>
      <c r="AV250" s="12" t="s">
        <v>78</v>
      </c>
      <c r="AW250" s="12" t="s">
        <v>35</v>
      </c>
      <c r="AX250" s="12" t="s">
        <v>73</v>
      </c>
      <c r="AY250" s="147" t="s">
        <v>132</v>
      </c>
    </row>
    <row r="251" spans="2:65" s="13" customFormat="1" ht="10.199999999999999">
      <c r="B251" s="152"/>
      <c r="D251" s="140" t="s">
        <v>145</v>
      </c>
      <c r="E251" s="153" t="s">
        <v>19</v>
      </c>
      <c r="F251" s="154" t="s">
        <v>300</v>
      </c>
      <c r="H251" s="155">
        <v>376</v>
      </c>
      <c r="I251" s="156"/>
      <c r="L251" s="152"/>
      <c r="M251" s="157"/>
      <c r="T251" s="158"/>
      <c r="AT251" s="153" t="s">
        <v>145</v>
      </c>
      <c r="AU251" s="153" t="s">
        <v>14</v>
      </c>
      <c r="AV251" s="13" t="s">
        <v>14</v>
      </c>
      <c r="AW251" s="13" t="s">
        <v>35</v>
      </c>
      <c r="AX251" s="13" t="s">
        <v>73</v>
      </c>
      <c r="AY251" s="153" t="s">
        <v>132</v>
      </c>
    </row>
    <row r="252" spans="2:65" s="12" customFormat="1" ht="10.199999999999999">
      <c r="B252" s="146"/>
      <c r="D252" s="140" t="s">
        <v>145</v>
      </c>
      <c r="E252" s="147" t="s">
        <v>19</v>
      </c>
      <c r="F252" s="148" t="s">
        <v>301</v>
      </c>
      <c r="H252" s="147" t="s">
        <v>19</v>
      </c>
      <c r="I252" s="149"/>
      <c r="L252" s="146"/>
      <c r="M252" s="150"/>
      <c r="T252" s="151"/>
      <c r="AT252" s="147" t="s">
        <v>145</v>
      </c>
      <c r="AU252" s="147" t="s">
        <v>14</v>
      </c>
      <c r="AV252" s="12" t="s">
        <v>78</v>
      </c>
      <c r="AW252" s="12" t="s">
        <v>35</v>
      </c>
      <c r="AX252" s="12" t="s">
        <v>73</v>
      </c>
      <c r="AY252" s="147" t="s">
        <v>132</v>
      </c>
    </row>
    <row r="253" spans="2:65" s="13" customFormat="1" ht="10.199999999999999">
      <c r="B253" s="152"/>
      <c r="D253" s="140" t="s">
        <v>145</v>
      </c>
      <c r="E253" s="153" t="s">
        <v>19</v>
      </c>
      <c r="F253" s="154" t="s">
        <v>214</v>
      </c>
      <c r="H253" s="155">
        <v>12</v>
      </c>
      <c r="I253" s="156"/>
      <c r="L253" s="152"/>
      <c r="M253" s="157"/>
      <c r="T253" s="158"/>
      <c r="AT253" s="153" t="s">
        <v>145</v>
      </c>
      <c r="AU253" s="153" t="s">
        <v>14</v>
      </c>
      <c r="AV253" s="13" t="s">
        <v>14</v>
      </c>
      <c r="AW253" s="13" t="s">
        <v>35</v>
      </c>
      <c r="AX253" s="13" t="s">
        <v>73</v>
      </c>
      <c r="AY253" s="153" t="s">
        <v>132</v>
      </c>
    </row>
    <row r="254" spans="2:65" s="12" customFormat="1" ht="10.199999999999999">
      <c r="B254" s="146"/>
      <c r="D254" s="140" t="s">
        <v>145</v>
      </c>
      <c r="E254" s="147" t="s">
        <v>19</v>
      </c>
      <c r="F254" s="148" t="s">
        <v>302</v>
      </c>
      <c r="H254" s="147" t="s">
        <v>19</v>
      </c>
      <c r="I254" s="149"/>
      <c r="L254" s="146"/>
      <c r="M254" s="150"/>
      <c r="T254" s="151"/>
      <c r="AT254" s="147" t="s">
        <v>145</v>
      </c>
      <c r="AU254" s="147" t="s">
        <v>14</v>
      </c>
      <c r="AV254" s="12" t="s">
        <v>78</v>
      </c>
      <c r="AW254" s="12" t="s">
        <v>35</v>
      </c>
      <c r="AX254" s="12" t="s">
        <v>73</v>
      </c>
      <c r="AY254" s="147" t="s">
        <v>132</v>
      </c>
    </row>
    <row r="255" spans="2:65" s="13" customFormat="1" ht="10.199999999999999">
      <c r="B255" s="152"/>
      <c r="D255" s="140" t="s">
        <v>145</v>
      </c>
      <c r="E255" s="153" t="s">
        <v>19</v>
      </c>
      <c r="F255" s="154" t="s">
        <v>303</v>
      </c>
      <c r="H255" s="155">
        <v>7.2</v>
      </c>
      <c r="I255" s="156"/>
      <c r="L255" s="152"/>
      <c r="M255" s="157"/>
      <c r="T255" s="158"/>
      <c r="AT255" s="153" t="s">
        <v>145</v>
      </c>
      <c r="AU255" s="153" t="s">
        <v>14</v>
      </c>
      <c r="AV255" s="13" t="s">
        <v>14</v>
      </c>
      <c r="AW255" s="13" t="s">
        <v>35</v>
      </c>
      <c r="AX255" s="13" t="s">
        <v>73</v>
      </c>
      <c r="AY255" s="153" t="s">
        <v>132</v>
      </c>
    </row>
    <row r="256" spans="2:65" s="13" customFormat="1" ht="10.199999999999999">
      <c r="B256" s="152"/>
      <c r="D256" s="140" t="s">
        <v>145</v>
      </c>
      <c r="E256" s="153" t="s">
        <v>19</v>
      </c>
      <c r="F256" s="154" t="s">
        <v>304</v>
      </c>
      <c r="H256" s="155">
        <v>17.55</v>
      </c>
      <c r="I256" s="156"/>
      <c r="L256" s="152"/>
      <c r="M256" s="157"/>
      <c r="T256" s="158"/>
      <c r="AT256" s="153" t="s">
        <v>145</v>
      </c>
      <c r="AU256" s="153" t="s">
        <v>14</v>
      </c>
      <c r="AV256" s="13" t="s">
        <v>14</v>
      </c>
      <c r="AW256" s="13" t="s">
        <v>35</v>
      </c>
      <c r="AX256" s="13" t="s">
        <v>73</v>
      </c>
      <c r="AY256" s="153" t="s">
        <v>132</v>
      </c>
    </row>
    <row r="257" spans="2:65" s="13" customFormat="1" ht="10.199999999999999">
      <c r="B257" s="152"/>
      <c r="D257" s="140" t="s">
        <v>145</v>
      </c>
      <c r="E257" s="153" t="s">
        <v>19</v>
      </c>
      <c r="F257" s="154" t="s">
        <v>305</v>
      </c>
      <c r="H257" s="155">
        <v>8.19</v>
      </c>
      <c r="I257" s="156"/>
      <c r="L257" s="152"/>
      <c r="M257" s="157"/>
      <c r="T257" s="158"/>
      <c r="AT257" s="153" t="s">
        <v>145</v>
      </c>
      <c r="AU257" s="153" t="s">
        <v>14</v>
      </c>
      <c r="AV257" s="13" t="s">
        <v>14</v>
      </c>
      <c r="AW257" s="13" t="s">
        <v>35</v>
      </c>
      <c r="AX257" s="13" t="s">
        <v>73</v>
      </c>
      <c r="AY257" s="153" t="s">
        <v>132</v>
      </c>
    </row>
    <row r="258" spans="2:65" s="13" customFormat="1" ht="10.199999999999999">
      <c r="B258" s="152"/>
      <c r="D258" s="140" t="s">
        <v>145</v>
      </c>
      <c r="E258" s="153" t="s">
        <v>19</v>
      </c>
      <c r="F258" s="154" t="s">
        <v>306</v>
      </c>
      <c r="H258" s="155">
        <v>2.34</v>
      </c>
      <c r="I258" s="156"/>
      <c r="L258" s="152"/>
      <c r="M258" s="157"/>
      <c r="T258" s="158"/>
      <c r="AT258" s="153" t="s">
        <v>145</v>
      </c>
      <c r="AU258" s="153" t="s">
        <v>14</v>
      </c>
      <c r="AV258" s="13" t="s">
        <v>14</v>
      </c>
      <c r="AW258" s="13" t="s">
        <v>35</v>
      </c>
      <c r="AX258" s="13" t="s">
        <v>73</v>
      </c>
      <c r="AY258" s="153" t="s">
        <v>132</v>
      </c>
    </row>
    <row r="259" spans="2:65" s="13" customFormat="1" ht="10.199999999999999">
      <c r="B259" s="152"/>
      <c r="D259" s="140" t="s">
        <v>145</v>
      </c>
      <c r="E259" s="153" t="s">
        <v>19</v>
      </c>
      <c r="F259" s="154" t="s">
        <v>307</v>
      </c>
      <c r="H259" s="155">
        <v>1.26</v>
      </c>
      <c r="I259" s="156"/>
      <c r="L259" s="152"/>
      <c r="M259" s="157"/>
      <c r="T259" s="158"/>
      <c r="AT259" s="153" t="s">
        <v>145</v>
      </c>
      <c r="AU259" s="153" t="s">
        <v>14</v>
      </c>
      <c r="AV259" s="13" t="s">
        <v>14</v>
      </c>
      <c r="AW259" s="13" t="s">
        <v>35</v>
      </c>
      <c r="AX259" s="13" t="s">
        <v>73</v>
      </c>
      <c r="AY259" s="153" t="s">
        <v>132</v>
      </c>
    </row>
    <row r="260" spans="2:65" s="12" customFormat="1" ht="10.199999999999999">
      <c r="B260" s="146"/>
      <c r="D260" s="140" t="s">
        <v>145</v>
      </c>
      <c r="E260" s="147" t="s">
        <v>19</v>
      </c>
      <c r="F260" s="148" t="s">
        <v>274</v>
      </c>
      <c r="H260" s="147" t="s">
        <v>19</v>
      </c>
      <c r="I260" s="149"/>
      <c r="L260" s="146"/>
      <c r="M260" s="150"/>
      <c r="T260" s="151"/>
      <c r="AT260" s="147" t="s">
        <v>145</v>
      </c>
      <c r="AU260" s="147" t="s">
        <v>14</v>
      </c>
      <c r="AV260" s="12" t="s">
        <v>78</v>
      </c>
      <c r="AW260" s="12" t="s">
        <v>35</v>
      </c>
      <c r="AX260" s="12" t="s">
        <v>73</v>
      </c>
      <c r="AY260" s="147" t="s">
        <v>132</v>
      </c>
    </row>
    <row r="261" spans="2:65" s="13" customFormat="1" ht="10.199999999999999">
      <c r="B261" s="152"/>
      <c r="D261" s="140" t="s">
        <v>145</v>
      </c>
      <c r="E261" s="153" t="s">
        <v>19</v>
      </c>
      <c r="F261" s="154" t="s">
        <v>308</v>
      </c>
      <c r="H261" s="155">
        <v>6.7</v>
      </c>
      <c r="I261" s="156"/>
      <c r="L261" s="152"/>
      <c r="M261" s="157"/>
      <c r="T261" s="158"/>
      <c r="AT261" s="153" t="s">
        <v>145</v>
      </c>
      <c r="AU261" s="153" t="s">
        <v>14</v>
      </c>
      <c r="AV261" s="13" t="s">
        <v>14</v>
      </c>
      <c r="AW261" s="13" t="s">
        <v>35</v>
      </c>
      <c r="AX261" s="13" t="s">
        <v>73</v>
      </c>
      <c r="AY261" s="153" t="s">
        <v>132</v>
      </c>
    </row>
    <row r="262" spans="2:65" s="14" customFormat="1" ht="10.199999999999999">
      <c r="B262" s="159"/>
      <c r="D262" s="140" t="s">
        <v>145</v>
      </c>
      <c r="E262" s="160" t="s">
        <v>19</v>
      </c>
      <c r="F262" s="161" t="s">
        <v>184</v>
      </c>
      <c r="H262" s="162">
        <v>552.96</v>
      </c>
      <c r="I262" s="163"/>
      <c r="L262" s="159"/>
      <c r="M262" s="164"/>
      <c r="T262" s="165"/>
      <c r="AT262" s="160" t="s">
        <v>145</v>
      </c>
      <c r="AU262" s="160" t="s">
        <v>14</v>
      </c>
      <c r="AV262" s="14" t="s">
        <v>139</v>
      </c>
      <c r="AW262" s="14" t="s">
        <v>35</v>
      </c>
      <c r="AX262" s="14" t="s">
        <v>78</v>
      </c>
      <c r="AY262" s="160" t="s">
        <v>132</v>
      </c>
    </row>
    <row r="263" spans="2:65" s="1" customFormat="1" ht="24.15" customHeight="1">
      <c r="B263" s="32"/>
      <c r="C263" s="127" t="s">
        <v>315</v>
      </c>
      <c r="D263" s="127" t="s">
        <v>134</v>
      </c>
      <c r="E263" s="128" t="s">
        <v>316</v>
      </c>
      <c r="F263" s="129" t="s">
        <v>317</v>
      </c>
      <c r="G263" s="130" t="s">
        <v>137</v>
      </c>
      <c r="H263" s="131">
        <v>1105.92</v>
      </c>
      <c r="I263" s="132"/>
      <c r="J263" s="133">
        <f>ROUND(I263*H263,2)</f>
        <v>0</v>
      </c>
      <c r="K263" s="129" t="s">
        <v>138</v>
      </c>
      <c r="L263" s="32"/>
      <c r="M263" s="134" t="s">
        <v>19</v>
      </c>
      <c r="N263" s="135" t="s">
        <v>45</v>
      </c>
      <c r="P263" s="136">
        <f>O263*H263</f>
        <v>0</v>
      </c>
      <c r="Q263" s="136">
        <v>2.0999999999999999E-3</v>
      </c>
      <c r="R263" s="136">
        <f>Q263*H263</f>
        <v>2.3224320000000001</v>
      </c>
      <c r="S263" s="136">
        <v>0</v>
      </c>
      <c r="T263" s="137">
        <f>S263*H263</f>
        <v>0</v>
      </c>
      <c r="AR263" s="138" t="s">
        <v>139</v>
      </c>
      <c r="AT263" s="138" t="s">
        <v>134</v>
      </c>
      <c r="AU263" s="138" t="s">
        <v>14</v>
      </c>
      <c r="AY263" s="17" t="s">
        <v>132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7" t="s">
        <v>14</v>
      </c>
      <c r="BK263" s="139">
        <f>ROUND(I263*H263,2)</f>
        <v>0</v>
      </c>
      <c r="BL263" s="17" t="s">
        <v>139</v>
      </c>
      <c r="BM263" s="138" t="s">
        <v>318</v>
      </c>
    </row>
    <row r="264" spans="2:65" s="1" customFormat="1" ht="28.8">
      <c r="B264" s="32"/>
      <c r="D264" s="140" t="s">
        <v>141</v>
      </c>
      <c r="F264" s="141" t="s">
        <v>319</v>
      </c>
      <c r="I264" s="142"/>
      <c r="L264" s="32"/>
      <c r="M264" s="143"/>
      <c r="T264" s="53"/>
      <c r="AT264" s="17" t="s">
        <v>141</v>
      </c>
      <c r="AU264" s="17" t="s">
        <v>14</v>
      </c>
    </row>
    <row r="265" spans="2:65" s="1" customFormat="1" ht="10.199999999999999">
      <c r="B265" s="32"/>
      <c r="D265" s="144" t="s">
        <v>143</v>
      </c>
      <c r="F265" s="145" t="s">
        <v>320</v>
      </c>
      <c r="I265" s="142"/>
      <c r="L265" s="32"/>
      <c r="M265" s="143"/>
      <c r="T265" s="53"/>
      <c r="AT265" s="17" t="s">
        <v>143</v>
      </c>
      <c r="AU265" s="17" t="s">
        <v>14</v>
      </c>
    </row>
    <row r="266" spans="2:65" s="13" customFormat="1" ht="10.199999999999999">
      <c r="B266" s="152"/>
      <c r="D266" s="140" t="s">
        <v>145</v>
      </c>
      <c r="F266" s="154" t="s">
        <v>321</v>
      </c>
      <c r="H266" s="155">
        <v>1105.92</v>
      </c>
      <c r="I266" s="156"/>
      <c r="L266" s="152"/>
      <c r="M266" s="157"/>
      <c r="T266" s="158"/>
      <c r="AT266" s="153" t="s">
        <v>145</v>
      </c>
      <c r="AU266" s="153" t="s">
        <v>14</v>
      </c>
      <c r="AV266" s="13" t="s">
        <v>14</v>
      </c>
      <c r="AW266" s="13" t="s">
        <v>4</v>
      </c>
      <c r="AX266" s="13" t="s">
        <v>78</v>
      </c>
      <c r="AY266" s="153" t="s">
        <v>132</v>
      </c>
    </row>
    <row r="267" spans="2:65" s="1" customFormat="1" ht="24.15" customHeight="1">
      <c r="B267" s="32"/>
      <c r="C267" s="127" t="s">
        <v>322</v>
      </c>
      <c r="D267" s="127" t="s">
        <v>134</v>
      </c>
      <c r="E267" s="128" t="s">
        <v>323</v>
      </c>
      <c r="F267" s="129" t="s">
        <v>324</v>
      </c>
      <c r="G267" s="130" t="s">
        <v>137</v>
      </c>
      <c r="H267" s="131">
        <v>6.7</v>
      </c>
      <c r="I267" s="132"/>
      <c r="J267" s="133">
        <f>ROUND(I267*H267,2)</f>
        <v>0</v>
      </c>
      <c r="K267" s="129" t="s">
        <v>138</v>
      </c>
      <c r="L267" s="32"/>
      <c r="M267" s="134" t="s">
        <v>19</v>
      </c>
      <c r="N267" s="135" t="s">
        <v>45</v>
      </c>
      <c r="P267" s="136">
        <f>O267*H267</f>
        <v>0</v>
      </c>
      <c r="Q267" s="136">
        <v>4.3800000000000002E-3</v>
      </c>
      <c r="R267" s="136">
        <f>Q267*H267</f>
        <v>2.9346000000000001E-2</v>
      </c>
      <c r="S267" s="136">
        <v>0</v>
      </c>
      <c r="T267" s="137">
        <f>S267*H267</f>
        <v>0</v>
      </c>
      <c r="AR267" s="138" t="s">
        <v>139</v>
      </c>
      <c r="AT267" s="138" t="s">
        <v>134</v>
      </c>
      <c r="AU267" s="138" t="s">
        <v>14</v>
      </c>
      <c r="AY267" s="17" t="s">
        <v>132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7" t="s">
        <v>14</v>
      </c>
      <c r="BK267" s="139">
        <f>ROUND(I267*H267,2)</f>
        <v>0</v>
      </c>
      <c r="BL267" s="17" t="s">
        <v>139</v>
      </c>
      <c r="BM267" s="138" t="s">
        <v>325</v>
      </c>
    </row>
    <row r="268" spans="2:65" s="1" customFormat="1" ht="19.2">
      <c r="B268" s="32"/>
      <c r="D268" s="140" t="s">
        <v>141</v>
      </c>
      <c r="F268" s="141" t="s">
        <v>326</v>
      </c>
      <c r="I268" s="142"/>
      <c r="L268" s="32"/>
      <c r="M268" s="143"/>
      <c r="T268" s="53"/>
      <c r="AT268" s="17" t="s">
        <v>141</v>
      </c>
      <c r="AU268" s="17" t="s">
        <v>14</v>
      </c>
    </row>
    <row r="269" spans="2:65" s="1" customFormat="1" ht="10.199999999999999">
      <c r="B269" s="32"/>
      <c r="D269" s="144" t="s">
        <v>143</v>
      </c>
      <c r="F269" s="145" t="s">
        <v>327</v>
      </c>
      <c r="I269" s="142"/>
      <c r="L269" s="32"/>
      <c r="M269" s="143"/>
      <c r="T269" s="53"/>
      <c r="AT269" s="17" t="s">
        <v>143</v>
      </c>
      <c r="AU269" s="17" t="s">
        <v>14</v>
      </c>
    </row>
    <row r="270" spans="2:65" s="12" customFormat="1" ht="10.199999999999999">
      <c r="B270" s="146"/>
      <c r="D270" s="140" t="s">
        <v>145</v>
      </c>
      <c r="E270" s="147" t="s">
        <v>19</v>
      </c>
      <c r="F270" s="148" t="s">
        <v>274</v>
      </c>
      <c r="H270" s="147" t="s">
        <v>19</v>
      </c>
      <c r="I270" s="149"/>
      <c r="L270" s="146"/>
      <c r="M270" s="150"/>
      <c r="T270" s="151"/>
      <c r="AT270" s="147" t="s">
        <v>145</v>
      </c>
      <c r="AU270" s="147" t="s">
        <v>14</v>
      </c>
      <c r="AV270" s="12" t="s">
        <v>78</v>
      </c>
      <c r="AW270" s="12" t="s">
        <v>35</v>
      </c>
      <c r="AX270" s="12" t="s">
        <v>73</v>
      </c>
      <c r="AY270" s="147" t="s">
        <v>132</v>
      </c>
    </row>
    <row r="271" spans="2:65" s="13" customFormat="1" ht="10.199999999999999">
      <c r="B271" s="152"/>
      <c r="D271" s="140" t="s">
        <v>145</v>
      </c>
      <c r="E271" s="153" t="s">
        <v>19</v>
      </c>
      <c r="F271" s="154" t="s">
        <v>308</v>
      </c>
      <c r="H271" s="155">
        <v>6.7</v>
      </c>
      <c r="I271" s="156"/>
      <c r="L271" s="152"/>
      <c r="M271" s="157"/>
      <c r="T271" s="158"/>
      <c r="AT271" s="153" t="s">
        <v>145</v>
      </c>
      <c r="AU271" s="153" t="s">
        <v>14</v>
      </c>
      <c r="AV271" s="13" t="s">
        <v>14</v>
      </c>
      <c r="AW271" s="13" t="s">
        <v>35</v>
      </c>
      <c r="AX271" s="13" t="s">
        <v>78</v>
      </c>
      <c r="AY271" s="153" t="s">
        <v>132</v>
      </c>
    </row>
    <row r="272" spans="2:65" s="1" customFormat="1" ht="24.15" customHeight="1">
      <c r="B272" s="32"/>
      <c r="C272" s="127" t="s">
        <v>328</v>
      </c>
      <c r="D272" s="127" t="s">
        <v>134</v>
      </c>
      <c r="E272" s="128" t="s">
        <v>329</v>
      </c>
      <c r="F272" s="129" t="s">
        <v>330</v>
      </c>
      <c r="G272" s="130" t="s">
        <v>331</v>
      </c>
      <c r="H272" s="131">
        <v>176</v>
      </c>
      <c r="I272" s="132"/>
      <c r="J272" s="133">
        <f>ROUND(I272*H272,2)</f>
        <v>0</v>
      </c>
      <c r="K272" s="129" t="s">
        <v>138</v>
      </c>
      <c r="L272" s="32"/>
      <c r="M272" s="134" t="s">
        <v>19</v>
      </c>
      <c r="N272" s="135" t="s">
        <v>45</v>
      </c>
      <c r="P272" s="136">
        <f>O272*H272</f>
        <v>0</v>
      </c>
      <c r="Q272" s="136">
        <v>0</v>
      </c>
      <c r="R272" s="136">
        <f>Q272*H272</f>
        <v>0</v>
      </c>
      <c r="S272" s="136">
        <v>0</v>
      </c>
      <c r="T272" s="137">
        <f>S272*H272</f>
        <v>0</v>
      </c>
      <c r="AR272" s="138" t="s">
        <v>139</v>
      </c>
      <c r="AT272" s="138" t="s">
        <v>134</v>
      </c>
      <c r="AU272" s="138" t="s">
        <v>14</v>
      </c>
      <c r="AY272" s="17" t="s">
        <v>132</v>
      </c>
      <c r="BE272" s="139">
        <f>IF(N272="základní",J272,0)</f>
        <v>0</v>
      </c>
      <c r="BF272" s="139">
        <f>IF(N272="snížená",J272,0)</f>
        <v>0</v>
      </c>
      <c r="BG272" s="139">
        <f>IF(N272="zákl. přenesená",J272,0)</f>
        <v>0</v>
      </c>
      <c r="BH272" s="139">
        <f>IF(N272="sníž. přenesená",J272,0)</f>
        <v>0</v>
      </c>
      <c r="BI272" s="139">
        <f>IF(N272="nulová",J272,0)</f>
        <v>0</v>
      </c>
      <c r="BJ272" s="17" t="s">
        <v>14</v>
      </c>
      <c r="BK272" s="139">
        <f>ROUND(I272*H272,2)</f>
        <v>0</v>
      </c>
      <c r="BL272" s="17" t="s">
        <v>139</v>
      </c>
      <c r="BM272" s="138" t="s">
        <v>332</v>
      </c>
    </row>
    <row r="273" spans="2:65" s="1" customFormat="1" ht="38.4">
      <c r="B273" s="32"/>
      <c r="D273" s="140" t="s">
        <v>141</v>
      </c>
      <c r="F273" s="141" t="s">
        <v>333</v>
      </c>
      <c r="I273" s="142"/>
      <c r="L273" s="32"/>
      <c r="M273" s="143"/>
      <c r="T273" s="53"/>
      <c r="AT273" s="17" t="s">
        <v>141</v>
      </c>
      <c r="AU273" s="17" t="s">
        <v>14</v>
      </c>
    </row>
    <row r="274" spans="2:65" s="1" customFormat="1" ht="10.199999999999999">
      <c r="B274" s="32"/>
      <c r="D274" s="144" t="s">
        <v>143</v>
      </c>
      <c r="F274" s="145" t="s">
        <v>334</v>
      </c>
      <c r="I274" s="142"/>
      <c r="L274" s="32"/>
      <c r="M274" s="143"/>
      <c r="T274" s="53"/>
      <c r="AT274" s="17" t="s">
        <v>143</v>
      </c>
      <c r="AU274" s="17" t="s">
        <v>14</v>
      </c>
    </row>
    <row r="275" spans="2:65" s="12" customFormat="1" ht="10.199999999999999">
      <c r="B275" s="146"/>
      <c r="D275" s="140" t="s">
        <v>145</v>
      </c>
      <c r="E275" s="147" t="s">
        <v>19</v>
      </c>
      <c r="F275" s="148" t="s">
        <v>302</v>
      </c>
      <c r="H275" s="147" t="s">
        <v>19</v>
      </c>
      <c r="I275" s="149"/>
      <c r="L275" s="146"/>
      <c r="M275" s="150"/>
      <c r="T275" s="151"/>
      <c r="AT275" s="147" t="s">
        <v>145</v>
      </c>
      <c r="AU275" s="147" t="s">
        <v>14</v>
      </c>
      <c r="AV275" s="12" t="s">
        <v>78</v>
      </c>
      <c r="AW275" s="12" t="s">
        <v>35</v>
      </c>
      <c r="AX275" s="12" t="s">
        <v>73</v>
      </c>
      <c r="AY275" s="147" t="s">
        <v>132</v>
      </c>
    </row>
    <row r="276" spans="2:65" s="13" customFormat="1" ht="10.199999999999999">
      <c r="B276" s="152"/>
      <c r="D276" s="140" t="s">
        <v>145</v>
      </c>
      <c r="E276" s="153" t="s">
        <v>19</v>
      </c>
      <c r="F276" s="154" t="s">
        <v>335</v>
      </c>
      <c r="H276" s="155">
        <v>33</v>
      </c>
      <c r="I276" s="156"/>
      <c r="L276" s="152"/>
      <c r="M276" s="157"/>
      <c r="T276" s="158"/>
      <c r="AT276" s="153" t="s">
        <v>145</v>
      </c>
      <c r="AU276" s="153" t="s">
        <v>14</v>
      </c>
      <c r="AV276" s="13" t="s">
        <v>14</v>
      </c>
      <c r="AW276" s="13" t="s">
        <v>35</v>
      </c>
      <c r="AX276" s="13" t="s">
        <v>73</v>
      </c>
      <c r="AY276" s="153" t="s">
        <v>132</v>
      </c>
    </row>
    <row r="277" spans="2:65" s="13" customFormat="1" ht="10.199999999999999">
      <c r="B277" s="152"/>
      <c r="D277" s="140" t="s">
        <v>145</v>
      </c>
      <c r="E277" s="153" t="s">
        <v>19</v>
      </c>
      <c r="F277" s="154" t="s">
        <v>336</v>
      </c>
      <c r="H277" s="155">
        <v>78</v>
      </c>
      <c r="I277" s="156"/>
      <c r="L277" s="152"/>
      <c r="M277" s="157"/>
      <c r="T277" s="158"/>
      <c r="AT277" s="153" t="s">
        <v>145</v>
      </c>
      <c r="AU277" s="153" t="s">
        <v>14</v>
      </c>
      <c r="AV277" s="13" t="s">
        <v>14</v>
      </c>
      <c r="AW277" s="13" t="s">
        <v>35</v>
      </c>
      <c r="AX277" s="13" t="s">
        <v>73</v>
      </c>
      <c r="AY277" s="153" t="s">
        <v>132</v>
      </c>
    </row>
    <row r="278" spans="2:65" s="13" customFormat="1" ht="10.199999999999999">
      <c r="B278" s="152"/>
      <c r="D278" s="140" t="s">
        <v>145</v>
      </c>
      <c r="E278" s="153" t="s">
        <v>19</v>
      </c>
      <c r="F278" s="154" t="s">
        <v>337</v>
      </c>
      <c r="H278" s="155">
        <v>39</v>
      </c>
      <c r="I278" s="156"/>
      <c r="L278" s="152"/>
      <c r="M278" s="157"/>
      <c r="T278" s="158"/>
      <c r="AT278" s="153" t="s">
        <v>145</v>
      </c>
      <c r="AU278" s="153" t="s">
        <v>14</v>
      </c>
      <c r="AV278" s="13" t="s">
        <v>14</v>
      </c>
      <c r="AW278" s="13" t="s">
        <v>35</v>
      </c>
      <c r="AX278" s="13" t="s">
        <v>73</v>
      </c>
      <c r="AY278" s="153" t="s">
        <v>132</v>
      </c>
    </row>
    <row r="279" spans="2:65" s="13" customFormat="1" ht="10.199999999999999">
      <c r="B279" s="152"/>
      <c r="D279" s="140" t="s">
        <v>145</v>
      </c>
      <c r="E279" s="153" t="s">
        <v>19</v>
      </c>
      <c r="F279" s="154" t="s">
        <v>338</v>
      </c>
      <c r="H279" s="155">
        <v>9.6</v>
      </c>
      <c r="I279" s="156"/>
      <c r="L279" s="152"/>
      <c r="M279" s="157"/>
      <c r="T279" s="158"/>
      <c r="AT279" s="153" t="s">
        <v>145</v>
      </c>
      <c r="AU279" s="153" t="s">
        <v>14</v>
      </c>
      <c r="AV279" s="13" t="s">
        <v>14</v>
      </c>
      <c r="AW279" s="13" t="s">
        <v>35</v>
      </c>
      <c r="AX279" s="13" t="s">
        <v>73</v>
      </c>
      <c r="AY279" s="153" t="s">
        <v>132</v>
      </c>
    </row>
    <row r="280" spans="2:65" s="13" customFormat="1" ht="10.199999999999999">
      <c r="B280" s="152"/>
      <c r="D280" s="140" t="s">
        <v>145</v>
      </c>
      <c r="E280" s="153" t="s">
        <v>19</v>
      </c>
      <c r="F280" s="154" t="s">
        <v>339</v>
      </c>
      <c r="H280" s="155">
        <v>6</v>
      </c>
      <c r="I280" s="156"/>
      <c r="L280" s="152"/>
      <c r="M280" s="157"/>
      <c r="T280" s="158"/>
      <c r="AT280" s="153" t="s">
        <v>145</v>
      </c>
      <c r="AU280" s="153" t="s">
        <v>14</v>
      </c>
      <c r="AV280" s="13" t="s">
        <v>14</v>
      </c>
      <c r="AW280" s="13" t="s">
        <v>35</v>
      </c>
      <c r="AX280" s="13" t="s">
        <v>73</v>
      </c>
      <c r="AY280" s="153" t="s">
        <v>132</v>
      </c>
    </row>
    <row r="281" spans="2:65" s="12" customFormat="1" ht="10.199999999999999">
      <c r="B281" s="146"/>
      <c r="D281" s="140" t="s">
        <v>145</v>
      </c>
      <c r="E281" s="147" t="s">
        <v>19</v>
      </c>
      <c r="F281" s="148" t="s">
        <v>340</v>
      </c>
      <c r="H281" s="147" t="s">
        <v>19</v>
      </c>
      <c r="I281" s="149"/>
      <c r="L281" s="146"/>
      <c r="M281" s="150"/>
      <c r="T281" s="151"/>
      <c r="AT281" s="147" t="s">
        <v>145</v>
      </c>
      <c r="AU281" s="147" t="s">
        <v>14</v>
      </c>
      <c r="AV281" s="12" t="s">
        <v>78</v>
      </c>
      <c r="AW281" s="12" t="s">
        <v>35</v>
      </c>
      <c r="AX281" s="12" t="s">
        <v>73</v>
      </c>
      <c r="AY281" s="147" t="s">
        <v>132</v>
      </c>
    </row>
    <row r="282" spans="2:65" s="13" customFormat="1" ht="10.199999999999999">
      <c r="B282" s="152"/>
      <c r="D282" s="140" t="s">
        <v>145</v>
      </c>
      <c r="E282" s="153" t="s">
        <v>19</v>
      </c>
      <c r="F282" s="154" t="s">
        <v>341</v>
      </c>
      <c r="H282" s="155">
        <v>5.5</v>
      </c>
      <c r="I282" s="156"/>
      <c r="L282" s="152"/>
      <c r="M282" s="157"/>
      <c r="T282" s="158"/>
      <c r="AT282" s="153" t="s">
        <v>145</v>
      </c>
      <c r="AU282" s="153" t="s">
        <v>14</v>
      </c>
      <c r="AV282" s="13" t="s">
        <v>14</v>
      </c>
      <c r="AW282" s="13" t="s">
        <v>35</v>
      </c>
      <c r="AX282" s="13" t="s">
        <v>73</v>
      </c>
      <c r="AY282" s="153" t="s">
        <v>132</v>
      </c>
    </row>
    <row r="283" spans="2:65" s="13" customFormat="1" ht="10.199999999999999">
      <c r="B283" s="152"/>
      <c r="D283" s="140" t="s">
        <v>145</v>
      </c>
      <c r="E283" s="153" t="s">
        <v>19</v>
      </c>
      <c r="F283" s="154" t="s">
        <v>342</v>
      </c>
      <c r="H283" s="155">
        <v>4.9000000000000004</v>
      </c>
      <c r="I283" s="156"/>
      <c r="L283" s="152"/>
      <c r="M283" s="157"/>
      <c r="T283" s="158"/>
      <c r="AT283" s="153" t="s">
        <v>145</v>
      </c>
      <c r="AU283" s="153" t="s">
        <v>14</v>
      </c>
      <c r="AV283" s="13" t="s">
        <v>14</v>
      </c>
      <c r="AW283" s="13" t="s">
        <v>35</v>
      </c>
      <c r="AX283" s="13" t="s">
        <v>73</v>
      </c>
      <c r="AY283" s="153" t="s">
        <v>132</v>
      </c>
    </row>
    <row r="284" spans="2:65" s="14" customFormat="1" ht="10.199999999999999">
      <c r="B284" s="159"/>
      <c r="D284" s="140" t="s">
        <v>145</v>
      </c>
      <c r="E284" s="160" t="s">
        <v>19</v>
      </c>
      <c r="F284" s="161" t="s">
        <v>184</v>
      </c>
      <c r="H284" s="162">
        <v>176</v>
      </c>
      <c r="I284" s="163"/>
      <c r="L284" s="159"/>
      <c r="M284" s="164"/>
      <c r="T284" s="165"/>
      <c r="AT284" s="160" t="s">
        <v>145</v>
      </c>
      <c r="AU284" s="160" t="s">
        <v>14</v>
      </c>
      <c r="AV284" s="14" t="s">
        <v>139</v>
      </c>
      <c r="AW284" s="14" t="s">
        <v>35</v>
      </c>
      <c r="AX284" s="14" t="s">
        <v>78</v>
      </c>
      <c r="AY284" s="160" t="s">
        <v>132</v>
      </c>
    </row>
    <row r="285" spans="2:65" s="1" customFormat="1" ht="24.15" customHeight="1">
      <c r="B285" s="32"/>
      <c r="C285" s="166" t="s">
        <v>343</v>
      </c>
      <c r="D285" s="166" t="s">
        <v>215</v>
      </c>
      <c r="E285" s="167" t="s">
        <v>344</v>
      </c>
      <c r="F285" s="168" t="s">
        <v>345</v>
      </c>
      <c r="G285" s="169" t="s">
        <v>331</v>
      </c>
      <c r="H285" s="170">
        <v>145.41999999999999</v>
      </c>
      <c r="I285" s="171"/>
      <c r="J285" s="172">
        <f>ROUND(I285*H285,2)</f>
        <v>0</v>
      </c>
      <c r="K285" s="168" t="s">
        <v>138</v>
      </c>
      <c r="L285" s="173"/>
      <c r="M285" s="174" t="s">
        <v>19</v>
      </c>
      <c r="N285" s="175" t="s">
        <v>45</v>
      </c>
      <c r="P285" s="136">
        <f>O285*H285</f>
        <v>0</v>
      </c>
      <c r="Q285" s="136">
        <v>4.0000000000000003E-5</v>
      </c>
      <c r="R285" s="136">
        <f>Q285*H285</f>
        <v>5.8167999999999996E-3</v>
      </c>
      <c r="S285" s="136">
        <v>0</v>
      </c>
      <c r="T285" s="137">
        <f>S285*H285</f>
        <v>0</v>
      </c>
      <c r="AR285" s="138" t="s">
        <v>147</v>
      </c>
      <c r="AT285" s="138" t="s">
        <v>215</v>
      </c>
      <c r="AU285" s="138" t="s">
        <v>14</v>
      </c>
      <c r="AY285" s="17" t="s">
        <v>132</v>
      </c>
      <c r="BE285" s="139">
        <f>IF(N285="základní",J285,0)</f>
        <v>0</v>
      </c>
      <c r="BF285" s="139">
        <f>IF(N285="snížená",J285,0)</f>
        <v>0</v>
      </c>
      <c r="BG285" s="139">
        <f>IF(N285="zákl. přenesená",J285,0)</f>
        <v>0</v>
      </c>
      <c r="BH285" s="139">
        <f>IF(N285="sníž. přenesená",J285,0)</f>
        <v>0</v>
      </c>
      <c r="BI285" s="139">
        <f>IF(N285="nulová",J285,0)</f>
        <v>0</v>
      </c>
      <c r="BJ285" s="17" t="s">
        <v>14</v>
      </c>
      <c r="BK285" s="139">
        <f>ROUND(I285*H285,2)</f>
        <v>0</v>
      </c>
      <c r="BL285" s="17" t="s">
        <v>139</v>
      </c>
      <c r="BM285" s="138" t="s">
        <v>346</v>
      </c>
    </row>
    <row r="286" spans="2:65" s="1" customFormat="1" ht="19.2">
      <c r="B286" s="32"/>
      <c r="D286" s="140" t="s">
        <v>141</v>
      </c>
      <c r="F286" s="141" t="s">
        <v>345</v>
      </c>
      <c r="I286" s="142"/>
      <c r="L286" s="32"/>
      <c r="M286" s="143"/>
      <c r="T286" s="53"/>
      <c r="AT286" s="17" t="s">
        <v>141</v>
      </c>
      <c r="AU286" s="17" t="s">
        <v>14</v>
      </c>
    </row>
    <row r="287" spans="2:65" s="12" customFormat="1" ht="10.199999999999999">
      <c r="B287" s="146"/>
      <c r="D287" s="140" t="s">
        <v>145</v>
      </c>
      <c r="E287" s="147" t="s">
        <v>19</v>
      </c>
      <c r="F287" s="148" t="s">
        <v>302</v>
      </c>
      <c r="H287" s="147" t="s">
        <v>19</v>
      </c>
      <c r="I287" s="149"/>
      <c r="L287" s="146"/>
      <c r="M287" s="150"/>
      <c r="T287" s="151"/>
      <c r="AT287" s="147" t="s">
        <v>145</v>
      </c>
      <c r="AU287" s="147" t="s">
        <v>14</v>
      </c>
      <c r="AV287" s="12" t="s">
        <v>78</v>
      </c>
      <c r="AW287" s="12" t="s">
        <v>35</v>
      </c>
      <c r="AX287" s="12" t="s">
        <v>73</v>
      </c>
      <c r="AY287" s="147" t="s">
        <v>132</v>
      </c>
    </row>
    <row r="288" spans="2:65" s="13" customFormat="1" ht="10.199999999999999">
      <c r="B288" s="152"/>
      <c r="D288" s="140" t="s">
        <v>145</v>
      </c>
      <c r="E288" s="153" t="s">
        <v>19</v>
      </c>
      <c r="F288" s="154" t="s">
        <v>347</v>
      </c>
      <c r="H288" s="155">
        <v>24</v>
      </c>
      <c r="I288" s="156"/>
      <c r="L288" s="152"/>
      <c r="M288" s="157"/>
      <c r="T288" s="158"/>
      <c r="AT288" s="153" t="s">
        <v>145</v>
      </c>
      <c r="AU288" s="153" t="s">
        <v>14</v>
      </c>
      <c r="AV288" s="13" t="s">
        <v>14</v>
      </c>
      <c r="AW288" s="13" t="s">
        <v>35</v>
      </c>
      <c r="AX288" s="13" t="s">
        <v>73</v>
      </c>
      <c r="AY288" s="153" t="s">
        <v>132</v>
      </c>
    </row>
    <row r="289" spans="2:65" s="13" customFormat="1" ht="10.199999999999999">
      <c r="B289" s="152"/>
      <c r="D289" s="140" t="s">
        <v>145</v>
      </c>
      <c r="E289" s="153" t="s">
        <v>19</v>
      </c>
      <c r="F289" s="154" t="s">
        <v>348</v>
      </c>
      <c r="H289" s="155">
        <v>58.5</v>
      </c>
      <c r="I289" s="156"/>
      <c r="L289" s="152"/>
      <c r="M289" s="157"/>
      <c r="T289" s="158"/>
      <c r="AT289" s="153" t="s">
        <v>145</v>
      </c>
      <c r="AU289" s="153" t="s">
        <v>14</v>
      </c>
      <c r="AV289" s="13" t="s">
        <v>14</v>
      </c>
      <c r="AW289" s="13" t="s">
        <v>35</v>
      </c>
      <c r="AX289" s="13" t="s">
        <v>73</v>
      </c>
      <c r="AY289" s="153" t="s">
        <v>132</v>
      </c>
    </row>
    <row r="290" spans="2:65" s="13" customFormat="1" ht="10.199999999999999">
      <c r="B290" s="152"/>
      <c r="D290" s="140" t="s">
        <v>145</v>
      </c>
      <c r="E290" s="153" t="s">
        <v>19</v>
      </c>
      <c r="F290" s="154" t="s">
        <v>349</v>
      </c>
      <c r="H290" s="155">
        <v>27.3</v>
      </c>
      <c r="I290" s="156"/>
      <c r="L290" s="152"/>
      <c r="M290" s="157"/>
      <c r="T290" s="158"/>
      <c r="AT290" s="153" t="s">
        <v>145</v>
      </c>
      <c r="AU290" s="153" t="s">
        <v>14</v>
      </c>
      <c r="AV290" s="13" t="s">
        <v>14</v>
      </c>
      <c r="AW290" s="13" t="s">
        <v>35</v>
      </c>
      <c r="AX290" s="13" t="s">
        <v>73</v>
      </c>
      <c r="AY290" s="153" t="s">
        <v>132</v>
      </c>
    </row>
    <row r="291" spans="2:65" s="13" customFormat="1" ht="10.199999999999999">
      <c r="B291" s="152"/>
      <c r="D291" s="140" t="s">
        <v>145</v>
      </c>
      <c r="E291" s="153" t="s">
        <v>19</v>
      </c>
      <c r="F291" s="154" t="s">
        <v>350</v>
      </c>
      <c r="H291" s="155">
        <v>7.8</v>
      </c>
      <c r="I291" s="156"/>
      <c r="L291" s="152"/>
      <c r="M291" s="157"/>
      <c r="T291" s="158"/>
      <c r="AT291" s="153" t="s">
        <v>145</v>
      </c>
      <c r="AU291" s="153" t="s">
        <v>14</v>
      </c>
      <c r="AV291" s="13" t="s">
        <v>14</v>
      </c>
      <c r="AW291" s="13" t="s">
        <v>35</v>
      </c>
      <c r="AX291" s="13" t="s">
        <v>73</v>
      </c>
      <c r="AY291" s="153" t="s">
        <v>132</v>
      </c>
    </row>
    <row r="292" spans="2:65" s="13" customFormat="1" ht="10.199999999999999">
      <c r="B292" s="152"/>
      <c r="D292" s="140" t="s">
        <v>145</v>
      </c>
      <c r="E292" s="153" t="s">
        <v>19</v>
      </c>
      <c r="F292" s="154" t="s">
        <v>351</v>
      </c>
      <c r="H292" s="155">
        <v>4.2</v>
      </c>
      <c r="I292" s="156"/>
      <c r="L292" s="152"/>
      <c r="M292" s="157"/>
      <c r="T292" s="158"/>
      <c r="AT292" s="153" t="s">
        <v>145</v>
      </c>
      <c r="AU292" s="153" t="s">
        <v>14</v>
      </c>
      <c r="AV292" s="13" t="s">
        <v>14</v>
      </c>
      <c r="AW292" s="13" t="s">
        <v>35</v>
      </c>
      <c r="AX292" s="13" t="s">
        <v>73</v>
      </c>
      <c r="AY292" s="153" t="s">
        <v>132</v>
      </c>
    </row>
    <row r="293" spans="2:65" s="12" customFormat="1" ht="10.199999999999999">
      <c r="B293" s="146"/>
      <c r="D293" s="140" t="s">
        <v>145</v>
      </c>
      <c r="E293" s="147" t="s">
        <v>19</v>
      </c>
      <c r="F293" s="148" t="s">
        <v>340</v>
      </c>
      <c r="H293" s="147" t="s">
        <v>19</v>
      </c>
      <c r="I293" s="149"/>
      <c r="L293" s="146"/>
      <c r="M293" s="150"/>
      <c r="T293" s="151"/>
      <c r="AT293" s="147" t="s">
        <v>145</v>
      </c>
      <c r="AU293" s="147" t="s">
        <v>14</v>
      </c>
      <c r="AV293" s="12" t="s">
        <v>78</v>
      </c>
      <c r="AW293" s="12" t="s">
        <v>35</v>
      </c>
      <c r="AX293" s="12" t="s">
        <v>73</v>
      </c>
      <c r="AY293" s="147" t="s">
        <v>132</v>
      </c>
    </row>
    <row r="294" spans="2:65" s="13" customFormat="1" ht="10.199999999999999">
      <c r="B294" s="152"/>
      <c r="D294" s="140" t="s">
        <v>145</v>
      </c>
      <c r="E294" s="153" t="s">
        <v>19</v>
      </c>
      <c r="F294" s="154" t="s">
        <v>341</v>
      </c>
      <c r="H294" s="155">
        <v>5.5</v>
      </c>
      <c r="I294" s="156"/>
      <c r="L294" s="152"/>
      <c r="M294" s="157"/>
      <c r="T294" s="158"/>
      <c r="AT294" s="153" t="s">
        <v>145</v>
      </c>
      <c r="AU294" s="153" t="s">
        <v>14</v>
      </c>
      <c r="AV294" s="13" t="s">
        <v>14</v>
      </c>
      <c r="AW294" s="13" t="s">
        <v>35</v>
      </c>
      <c r="AX294" s="13" t="s">
        <v>73</v>
      </c>
      <c r="AY294" s="153" t="s">
        <v>132</v>
      </c>
    </row>
    <row r="295" spans="2:65" s="13" customFormat="1" ht="10.199999999999999">
      <c r="B295" s="152"/>
      <c r="D295" s="140" t="s">
        <v>145</v>
      </c>
      <c r="E295" s="153" t="s">
        <v>19</v>
      </c>
      <c r="F295" s="154" t="s">
        <v>342</v>
      </c>
      <c r="H295" s="155">
        <v>4.9000000000000004</v>
      </c>
      <c r="I295" s="156"/>
      <c r="L295" s="152"/>
      <c r="M295" s="157"/>
      <c r="T295" s="158"/>
      <c r="AT295" s="153" t="s">
        <v>145</v>
      </c>
      <c r="AU295" s="153" t="s">
        <v>14</v>
      </c>
      <c r="AV295" s="13" t="s">
        <v>14</v>
      </c>
      <c r="AW295" s="13" t="s">
        <v>35</v>
      </c>
      <c r="AX295" s="13" t="s">
        <v>73</v>
      </c>
      <c r="AY295" s="153" t="s">
        <v>132</v>
      </c>
    </row>
    <row r="296" spans="2:65" s="14" customFormat="1" ht="10.199999999999999">
      <c r="B296" s="159"/>
      <c r="D296" s="140" t="s">
        <v>145</v>
      </c>
      <c r="E296" s="160" t="s">
        <v>19</v>
      </c>
      <c r="F296" s="161" t="s">
        <v>184</v>
      </c>
      <c r="H296" s="162">
        <v>132.19999999999999</v>
      </c>
      <c r="I296" s="163"/>
      <c r="L296" s="159"/>
      <c r="M296" s="164"/>
      <c r="T296" s="165"/>
      <c r="AT296" s="160" t="s">
        <v>145</v>
      </c>
      <c r="AU296" s="160" t="s">
        <v>14</v>
      </c>
      <c r="AV296" s="14" t="s">
        <v>139</v>
      </c>
      <c r="AW296" s="14" t="s">
        <v>35</v>
      </c>
      <c r="AX296" s="14" t="s">
        <v>78</v>
      </c>
      <c r="AY296" s="160" t="s">
        <v>132</v>
      </c>
    </row>
    <row r="297" spans="2:65" s="13" customFormat="1" ht="10.199999999999999">
      <c r="B297" s="152"/>
      <c r="D297" s="140" t="s">
        <v>145</v>
      </c>
      <c r="F297" s="154" t="s">
        <v>352</v>
      </c>
      <c r="H297" s="155">
        <v>145.41999999999999</v>
      </c>
      <c r="I297" s="156"/>
      <c r="L297" s="152"/>
      <c r="M297" s="157"/>
      <c r="T297" s="158"/>
      <c r="AT297" s="153" t="s">
        <v>145</v>
      </c>
      <c r="AU297" s="153" t="s">
        <v>14</v>
      </c>
      <c r="AV297" s="13" t="s">
        <v>14</v>
      </c>
      <c r="AW297" s="13" t="s">
        <v>4</v>
      </c>
      <c r="AX297" s="13" t="s">
        <v>78</v>
      </c>
      <c r="AY297" s="153" t="s">
        <v>132</v>
      </c>
    </row>
    <row r="298" spans="2:65" s="1" customFormat="1" ht="24.15" customHeight="1">
      <c r="B298" s="32"/>
      <c r="C298" s="166" t="s">
        <v>353</v>
      </c>
      <c r="D298" s="166" t="s">
        <v>215</v>
      </c>
      <c r="E298" s="167" t="s">
        <v>354</v>
      </c>
      <c r="F298" s="168" t="s">
        <v>355</v>
      </c>
      <c r="G298" s="169" t="s">
        <v>331</v>
      </c>
      <c r="H298" s="170">
        <v>50.82</v>
      </c>
      <c r="I298" s="171"/>
      <c r="J298" s="172">
        <f>ROUND(I298*H298,2)</f>
        <v>0</v>
      </c>
      <c r="K298" s="168" t="s">
        <v>138</v>
      </c>
      <c r="L298" s="173"/>
      <c r="M298" s="174" t="s">
        <v>19</v>
      </c>
      <c r="N298" s="175" t="s">
        <v>45</v>
      </c>
      <c r="P298" s="136">
        <f>O298*H298</f>
        <v>0</v>
      </c>
      <c r="Q298" s="136">
        <v>2.9999999999999997E-4</v>
      </c>
      <c r="R298" s="136">
        <f>Q298*H298</f>
        <v>1.5245999999999999E-2</v>
      </c>
      <c r="S298" s="136">
        <v>0</v>
      </c>
      <c r="T298" s="137">
        <f>S298*H298</f>
        <v>0</v>
      </c>
      <c r="AR298" s="138" t="s">
        <v>147</v>
      </c>
      <c r="AT298" s="138" t="s">
        <v>215</v>
      </c>
      <c r="AU298" s="138" t="s">
        <v>14</v>
      </c>
      <c r="AY298" s="17" t="s">
        <v>132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7" t="s">
        <v>14</v>
      </c>
      <c r="BK298" s="139">
        <f>ROUND(I298*H298,2)</f>
        <v>0</v>
      </c>
      <c r="BL298" s="17" t="s">
        <v>139</v>
      </c>
      <c r="BM298" s="138" t="s">
        <v>356</v>
      </c>
    </row>
    <row r="299" spans="2:65" s="1" customFormat="1" ht="19.2">
      <c r="B299" s="32"/>
      <c r="D299" s="140" t="s">
        <v>141</v>
      </c>
      <c r="F299" s="141" t="s">
        <v>355</v>
      </c>
      <c r="I299" s="142"/>
      <c r="L299" s="32"/>
      <c r="M299" s="143"/>
      <c r="T299" s="53"/>
      <c r="AT299" s="17" t="s">
        <v>141</v>
      </c>
      <c r="AU299" s="17" t="s">
        <v>14</v>
      </c>
    </row>
    <row r="300" spans="2:65" s="12" customFormat="1" ht="10.199999999999999">
      <c r="B300" s="146"/>
      <c r="D300" s="140" t="s">
        <v>145</v>
      </c>
      <c r="E300" s="147" t="s">
        <v>19</v>
      </c>
      <c r="F300" s="148" t="s">
        <v>302</v>
      </c>
      <c r="H300" s="147" t="s">
        <v>19</v>
      </c>
      <c r="I300" s="149"/>
      <c r="L300" s="146"/>
      <c r="M300" s="150"/>
      <c r="T300" s="151"/>
      <c r="AT300" s="147" t="s">
        <v>145</v>
      </c>
      <c r="AU300" s="147" t="s">
        <v>14</v>
      </c>
      <c r="AV300" s="12" t="s">
        <v>78</v>
      </c>
      <c r="AW300" s="12" t="s">
        <v>35</v>
      </c>
      <c r="AX300" s="12" t="s">
        <v>73</v>
      </c>
      <c r="AY300" s="147" t="s">
        <v>132</v>
      </c>
    </row>
    <row r="301" spans="2:65" s="13" customFormat="1" ht="10.199999999999999">
      <c r="B301" s="152"/>
      <c r="D301" s="140" t="s">
        <v>145</v>
      </c>
      <c r="E301" s="153" t="s">
        <v>19</v>
      </c>
      <c r="F301" s="154" t="s">
        <v>357</v>
      </c>
      <c r="H301" s="155">
        <v>9</v>
      </c>
      <c r="I301" s="156"/>
      <c r="L301" s="152"/>
      <c r="M301" s="157"/>
      <c r="T301" s="158"/>
      <c r="AT301" s="153" t="s">
        <v>145</v>
      </c>
      <c r="AU301" s="153" t="s">
        <v>14</v>
      </c>
      <c r="AV301" s="13" t="s">
        <v>14</v>
      </c>
      <c r="AW301" s="13" t="s">
        <v>35</v>
      </c>
      <c r="AX301" s="13" t="s">
        <v>73</v>
      </c>
      <c r="AY301" s="153" t="s">
        <v>132</v>
      </c>
    </row>
    <row r="302" spans="2:65" s="13" customFormat="1" ht="10.199999999999999">
      <c r="B302" s="152"/>
      <c r="D302" s="140" t="s">
        <v>145</v>
      </c>
      <c r="E302" s="153" t="s">
        <v>19</v>
      </c>
      <c r="F302" s="154" t="s">
        <v>358</v>
      </c>
      <c r="H302" s="155">
        <v>19.5</v>
      </c>
      <c r="I302" s="156"/>
      <c r="L302" s="152"/>
      <c r="M302" s="157"/>
      <c r="T302" s="158"/>
      <c r="AT302" s="153" t="s">
        <v>145</v>
      </c>
      <c r="AU302" s="153" t="s">
        <v>14</v>
      </c>
      <c r="AV302" s="13" t="s">
        <v>14</v>
      </c>
      <c r="AW302" s="13" t="s">
        <v>35</v>
      </c>
      <c r="AX302" s="13" t="s">
        <v>73</v>
      </c>
      <c r="AY302" s="153" t="s">
        <v>132</v>
      </c>
    </row>
    <row r="303" spans="2:65" s="13" customFormat="1" ht="10.199999999999999">
      <c r="B303" s="152"/>
      <c r="D303" s="140" t="s">
        <v>145</v>
      </c>
      <c r="E303" s="153" t="s">
        <v>19</v>
      </c>
      <c r="F303" s="154" t="s">
        <v>359</v>
      </c>
      <c r="H303" s="155">
        <v>11.7</v>
      </c>
      <c r="I303" s="156"/>
      <c r="L303" s="152"/>
      <c r="M303" s="157"/>
      <c r="T303" s="158"/>
      <c r="AT303" s="153" t="s">
        <v>145</v>
      </c>
      <c r="AU303" s="153" t="s">
        <v>14</v>
      </c>
      <c r="AV303" s="13" t="s">
        <v>14</v>
      </c>
      <c r="AW303" s="13" t="s">
        <v>35</v>
      </c>
      <c r="AX303" s="13" t="s">
        <v>73</v>
      </c>
      <c r="AY303" s="153" t="s">
        <v>132</v>
      </c>
    </row>
    <row r="304" spans="2:65" s="13" customFormat="1" ht="10.199999999999999">
      <c r="B304" s="152"/>
      <c r="D304" s="140" t="s">
        <v>145</v>
      </c>
      <c r="E304" s="153" t="s">
        <v>19</v>
      </c>
      <c r="F304" s="154" t="s">
        <v>360</v>
      </c>
      <c r="H304" s="155">
        <v>1.8</v>
      </c>
      <c r="I304" s="156"/>
      <c r="L304" s="152"/>
      <c r="M304" s="157"/>
      <c r="T304" s="158"/>
      <c r="AT304" s="153" t="s">
        <v>145</v>
      </c>
      <c r="AU304" s="153" t="s">
        <v>14</v>
      </c>
      <c r="AV304" s="13" t="s">
        <v>14</v>
      </c>
      <c r="AW304" s="13" t="s">
        <v>35</v>
      </c>
      <c r="AX304" s="13" t="s">
        <v>73</v>
      </c>
      <c r="AY304" s="153" t="s">
        <v>132</v>
      </c>
    </row>
    <row r="305" spans="2:65" s="13" customFormat="1" ht="10.199999999999999">
      <c r="B305" s="152"/>
      <c r="D305" s="140" t="s">
        <v>145</v>
      </c>
      <c r="E305" s="153" t="s">
        <v>19</v>
      </c>
      <c r="F305" s="154" t="s">
        <v>360</v>
      </c>
      <c r="H305" s="155">
        <v>1.8</v>
      </c>
      <c r="I305" s="156"/>
      <c r="L305" s="152"/>
      <c r="M305" s="157"/>
      <c r="T305" s="158"/>
      <c r="AT305" s="153" t="s">
        <v>145</v>
      </c>
      <c r="AU305" s="153" t="s">
        <v>14</v>
      </c>
      <c r="AV305" s="13" t="s">
        <v>14</v>
      </c>
      <c r="AW305" s="13" t="s">
        <v>35</v>
      </c>
      <c r="AX305" s="13" t="s">
        <v>73</v>
      </c>
      <c r="AY305" s="153" t="s">
        <v>132</v>
      </c>
    </row>
    <row r="306" spans="2:65" s="12" customFormat="1" ht="10.199999999999999">
      <c r="B306" s="146"/>
      <c r="D306" s="140" t="s">
        <v>145</v>
      </c>
      <c r="E306" s="147" t="s">
        <v>19</v>
      </c>
      <c r="F306" s="148" t="s">
        <v>340</v>
      </c>
      <c r="H306" s="147" t="s">
        <v>19</v>
      </c>
      <c r="I306" s="149"/>
      <c r="L306" s="146"/>
      <c r="M306" s="150"/>
      <c r="T306" s="151"/>
      <c r="AT306" s="147" t="s">
        <v>145</v>
      </c>
      <c r="AU306" s="147" t="s">
        <v>14</v>
      </c>
      <c r="AV306" s="12" t="s">
        <v>78</v>
      </c>
      <c r="AW306" s="12" t="s">
        <v>35</v>
      </c>
      <c r="AX306" s="12" t="s">
        <v>73</v>
      </c>
      <c r="AY306" s="147" t="s">
        <v>132</v>
      </c>
    </row>
    <row r="307" spans="2:65" s="13" customFormat="1" ht="10.199999999999999">
      <c r="B307" s="152"/>
      <c r="D307" s="140" t="s">
        <v>145</v>
      </c>
      <c r="E307" s="153" t="s">
        <v>19</v>
      </c>
      <c r="F307" s="154" t="s">
        <v>361</v>
      </c>
      <c r="H307" s="155">
        <v>1.5</v>
      </c>
      <c r="I307" s="156"/>
      <c r="L307" s="152"/>
      <c r="M307" s="157"/>
      <c r="T307" s="158"/>
      <c r="AT307" s="153" t="s">
        <v>145</v>
      </c>
      <c r="AU307" s="153" t="s">
        <v>14</v>
      </c>
      <c r="AV307" s="13" t="s">
        <v>14</v>
      </c>
      <c r="AW307" s="13" t="s">
        <v>35</v>
      </c>
      <c r="AX307" s="13" t="s">
        <v>73</v>
      </c>
      <c r="AY307" s="153" t="s">
        <v>132</v>
      </c>
    </row>
    <row r="308" spans="2:65" s="13" customFormat="1" ht="10.199999999999999">
      <c r="B308" s="152"/>
      <c r="D308" s="140" t="s">
        <v>145</v>
      </c>
      <c r="E308" s="153" t="s">
        <v>19</v>
      </c>
      <c r="F308" s="154" t="s">
        <v>362</v>
      </c>
      <c r="H308" s="155">
        <v>0.9</v>
      </c>
      <c r="I308" s="156"/>
      <c r="L308" s="152"/>
      <c r="M308" s="157"/>
      <c r="T308" s="158"/>
      <c r="AT308" s="153" t="s">
        <v>145</v>
      </c>
      <c r="AU308" s="153" t="s">
        <v>14</v>
      </c>
      <c r="AV308" s="13" t="s">
        <v>14</v>
      </c>
      <c r="AW308" s="13" t="s">
        <v>35</v>
      </c>
      <c r="AX308" s="13" t="s">
        <v>73</v>
      </c>
      <c r="AY308" s="153" t="s">
        <v>132</v>
      </c>
    </row>
    <row r="309" spans="2:65" s="14" customFormat="1" ht="10.199999999999999">
      <c r="B309" s="159"/>
      <c r="D309" s="140" t="s">
        <v>145</v>
      </c>
      <c r="E309" s="160" t="s">
        <v>19</v>
      </c>
      <c r="F309" s="161" t="s">
        <v>184</v>
      </c>
      <c r="H309" s="162">
        <v>46.2</v>
      </c>
      <c r="I309" s="163"/>
      <c r="L309" s="159"/>
      <c r="M309" s="164"/>
      <c r="T309" s="165"/>
      <c r="AT309" s="160" t="s">
        <v>145</v>
      </c>
      <c r="AU309" s="160" t="s">
        <v>14</v>
      </c>
      <c r="AV309" s="14" t="s">
        <v>139</v>
      </c>
      <c r="AW309" s="14" t="s">
        <v>35</v>
      </c>
      <c r="AX309" s="14" t="s">
        <v>78</v>
      </c>
      <c r="AY309" s="160" t="s">
        <v>132</v>
      </c>
    </row>
    <row r="310" spans="2:65" s="13" customFormat="1" ht="10.199999999999999">
      <c r="B310" s="152"/>
      <c r="D310" s="140" t="s">
        <v>145</v>
      </c>
      <c r="F310" s="154" t="s">
        <v>363</v>
      </c>
      <c r="H310" s="155">
        <v>50.82</v>
      </c>
      <c r="I310" s="156"/>
      <c r="L310" s="152"/>
      <c r="M310" s="157"/>
      <c r="T310" s="158"/>
      <c r="AT310" s="153" t="s">
        <v>145</v>
      </c>
      <c r="AU310" s="153" t="s">
        <v>14</v>
      </c>
      <c r="AV310" s="13" t="s">
        <v>14</v>
      </c>
      <c r="AW310" s="13" t="s">
        <v>4</v>
      </c>
      <c r="AX310" s="13" t="s">
        <v>78</v>
      </c>
      <c r="AY310" s="153" t="s">
        <v>132</v>
      </c>
    </row>
    <row r="311" spans="2:65" s="1" customFormat="1" ht="24.15" customHeight="1">
      <c r="B311" s="32"/>
      <c r="C311" s="166" t="s">
        <v>364</v>
      </c>
      <c r="D311" s="166" t="s">
        <v>215</v>
      </c>
      <c r="E311" s="167" t="s">
        <v>365</v>
      </c>
      <c r="F311" s="168" t="s">
        <v>366</v>
      </c>
      <c r="G311" s="169" t="s">
        <v>331</v>
      </c>
      <c r="H311" s="170">
        <v>94.6</v>
      </c>
      <c r="I311" s="171"/>
      <c r="J311" s="172">
        <f>ROUND(I311*H311,2)</f>
        <v>0</v>
      </c>
      <c r="K311" s="168" t="s">
        <v>138</v>
      </c>
      <c r="L311" s="173"/>
      <c r="M311" s="174" t="s">
        <v>19</v>
      </c>
      <c r="N311" s="175" t="s">
        <v>45</v>
      </c>
      <c r="P311" s="136">
        <f>O311*H311</f>
        <v>0</v>
      </c>
      <c r="Q311" s="136">
        <v>1.2E-4</v>
      </c>
      <c r="R311" s="136">
        <f>Q311*H311</f>
        <v>1.1351999999999999E-2</v>
      </c>
      <c r="S311" s="136">
        <v>0</v>
      </c>
      <c r="T311" s="137">
        <f>S311*H311</f>
        <v>0</v>
      </c>
      <c r="AR311" s="138" t="s">
        <v>147</v>
      </c>
      <c r="AT311" s="138" t="s">
        <v>215</v>
      </c>
      <c r="AU311" s="138" t="s">
        <v>14</v>
      </c>
      <c r="AY311" s="17" t="s">
        <v>132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7" t="s">
        <v>14</v>
      </c>
      <c r="BK311" s="139">
        <f>ROUND(I311*H311,2)</f>
        <v>0</v>
      </c>
      <c r="BL311" s="17" t="s">
        <v>139</v>
      </c>
      <c r="BM311" s="138" t="s">
        <v>367</v>
      </c>
    </row>
    <row r="312" spans="2:65" s="1" customFormat="1" ht="19.2">
      <c r="B312" s="32"/>
      <c r="D312" s="140" t="s">
        <v>141</v>
      </c>
      <c r="F312" s="141" t="s">
        <v>366</v>
      </c>
      <c r="I312" s="142"/>
      <c r="L312" s="32"/>
      <c r="M312" s="143"/>
      <c r="T312" s="53"/>
      <c r="AT312" s="17" t="s">
        <v>141</v>
      </c>
      <c r="AU312" s="17" t="s">
        <v>14</v>
      </c>
    </row>
    <row r="313" spans="2:65" s="12" customFormat="1" ht="10.199999999999999">
      <c r="B313" s="146"/>
      <c r="D313" s="140" t="s">
        <v>145</v>
      </c>
      <c r="E313" s="147" t="s">
        <v>19</v>
      </c>
      <c r="F313" s="148" t="s">
        <v>302</v>
      </c>
      <c r="H313" s="147" t="s">
        <v>19</v>
      </c>
      <c r="I313" s="149"/>
      <c r="L313" s="146"/>
      <c r="M313" s="150"/>
      <c r="T313" s="151"/>
      <c r="AT313" s="147" t="s">
        <v>145</v>
      </c>
      <c r="AU313" s="147" t="s">
        <v>14</v>
      </c>
      <c r="AV313" s="12" t="s">
        <v>78</v>
      </c>
      <c r="AW313" s="12" t="s">
        <v>35</v>
      </c>
      <c r="AX313" s="12" t="s">
        <v>73</v>
      </c>
      <c r="AY313" s="147" t="s">
        <v>132</v>
      </c>
    </row>
    <row r="314" spans="2:65" s="13" customFormat="1" ht="10.199999999999999">
      <c r="B314" s="152"/>
      <c r="D314" s="140" t="s">
        <v>145</v>
      </c>
      <c r="E314" s="153" t="s">
        <v>19</v>
      </c>
      <c r="F314" s="154" t="s">
        <v>368</v>
      </c>
      <c r="H314" s="155">
        <v>15</v>
      </c>
      <c r="I314" s="156"/>
      <c r="L314" s="152"/>
      <c r="M314" s="157"/>
      <c r="T314" s="158"/>
      <c r="AT314" s="153" t="s">
        <v>145</v>
      </c>
      <c r="AU314" s="153" t="s">
        <v>14</v>
      </c>
      <c r="AV314" s="13" t="s">
        <v>14</v>
      </c>
      <c r="AW314" s="13" t="s">
        <v>35</v>
      </c>
      <c r="AX314" s="13" t="s">
        <v>73</v>
      </c>
      <c r="AY314" s="153" t="s">
        <v>132</v>
      </c>
    </row>
    <row r="315" spans="2:65" s="13" customFormat="1" ht="10.199999999999999">
      <c r="B315" s="152"/>
      <c r="D315" s="140" t="s">
        <v>145</v>
      </c>
      <c r="E315" s="153" t="s">
        <v>19</v>
      </c>
      <c r="F315" s="154" t="s">
        <v>369</v>
      </c>
      <c r="H315" s="155">
        <v>39</v>
      </c>
      <c r="I315" s="156"/>
      <c r="L315" s="152"/>
      <c r="M315" s="157"/>
      <c r="T315" s="158"/>
      <c r="AT315" s="153" t="s">
        <v>145</v>
      </c>
      <c r="AU315" s="153" t="s">
        <v>14</v>
      </c>
      <c r="AV315" s="13" t="s">
        <v>14</v>
      </c>
      <c r="AW315" s="13" t="s">
        <v>35</v>
      </c>
      <c r="AX315" s="13" t="s">
        <v>73</v>
      </c>
      <c r="AY315" s="153" t="s">
        <v>132</v>
      </c>
    </row>
    <row r="316" spans="2:65" s="13" customFormat="1" ht="10.199999999999999">
      <c r="B316" s="152"/>
      <c r="D316" s="140" t="s">
        <v>145</v>
      </c>
      <c r="E316" s="153" t="s">
        <v>19</v>
      </c>
      <c r="F316" s="154" t="s">
        <v>370</v>
      </c>
      <c r="H316" s="155">
        <v>15.6</v>
      </c>
      <c r="I316" s="156"/>
      <c r="L316" s="152"/>
      <c r="M316" s="157"/>
      <c r="T316" s="158"/>
      <c r="AT316" s="153" t="s">
        <v>145</v>
      </c>
      <c r="AU316" s="153" t="s">
        <v>14</v>
      </c>
      <c r="AV316" s="13" t="s">
        <v>14</v>
      </c>
      <c r="AW316" s="13" t="s">
        <v>35</v>
      </c>
      <c r="AX316" s="13" t="s">
        <v>73</v>
      </c>
      <c r="AY316" s="153" t="s">
        <v>132</v>
      </c>
    </row>
    <row r="317" spans="2:65" s="13" customFormat="1" ht="10.199999999999999">
      <c r="B317" s="152"/>
      <c r="D317" s="140" t="s">
        <v>145</v>
      </c>
      <c r="E317" s="153" t="s">
        <v>19</v>
      </c>
      <c r="F317" s="154" t="s">
        <v>371</v>
      </c>
      <c r="H317" s="155">
        <v>6</v>
      </c>
      <c r="I317" s="156"/>
      <c r="L317" s="152"/>
      <c r="M317" s="157"/>
      <c r="T317" s="158"/>
      <c r="AT317" s="153" t="s">
        <v>145</v>
      </c>
      <c r="AU317" s="153" t="s">
        <v>14</v>
      </c>
      <c r="AV317" s="13" t="s">
        <v>14</v>
      </c>
      <c r="AW317" s="13" t="s">
        <v>35</v>
      </c>
      <c r="AX317" s="13" t="s">
        <v>73</v>
      </c>
      <c r="AY317" s="153" t="s">
        <v>132</v>
      </c>
    </row>
    <row r="318" spans="2:65" s="13" customFormat="1" ht="10.199999999999999">
      <c r="B318" s="152"/>
      <c r="D318" s="140" t="s">
        <v>145</v>
      </c>
      <c r="E318" s="153" t="s">
        <v>19</v>
      </c>
      <c r="F318" s="154" t="s">
        <v>372</v>
      </c>
      <c r="H318" s="155">
        <v>2.4</v>
      </c>
      <c r="I318" s="156"/>
      <c r="L318" s="152"/>
      <c r="M318" s="157"/>
      <c r="T318" s="158"/>
      <c r="AT318" s="153" t="s">
        <v>145</v>
      </c>
      <c r="AU318" s="153" t="s">
        <v>14</v>
      </c>
      <c r="AV318" s="13" t="s">
        <v>14</v>
      </c>
      <c r="AW318" s="13" t="s">
        <v>35</v>
      </c>
      <c r="AX318" s="13" t="s">
        <v>73</v>
      </c>
      <c r="AY318" s="153" t="s">
        <v>132</v>
      </c>
    </row>
    <row r="319" spans="2:65" s="12" customFormat="1" ht="10.199999999999999">
      <c r="B319" s="146"/>
      <c r="D319" s="140" t="s">
        <v>145</v>
      </c>
      <c r="E319" s="147" t="s">
        <v>19</v>
      </c>
      <c r="F319" s="148" t="s">
        <v>340</v>
      </c>
      <c r="H319" s="147" t="s">
        <v>19</v>
      </c>
      <c r="I319" s="149"/>
      <c r="L319" s="146"/>
      <c r="M319" s="150"/>
      <c r="T319" s="151"/>
      <c r="AT319" s="147" t="s">
        <v>145</v>
      </c>
      <c r="AU319" s="147" t="s">
        <v>14</v>
      </c>
      <c r="AV319" s="12" t="s">
        <v>78</v>
      </c>
      <c r="AW319" s="12" t="s">
        <v>35</v>
      </c>
      <c r="AX319" s="12" t="s">
        <v>73</v>
      </c>
      <c r="AY319" s="147" t="s">
        <v>132</v>
      </c>
    </row>
    <row r="320" spans="2:65" s="13" customFormat="1" ht="10.199999999999999">
      <c r="B320" s="152"/>
      <c r="D320" s="140" t="s">
        <v>145</v>
      </c>
      <c r="E320" s="153" t="s">
        <v>19</v>
      </c>
      <c r="F320" s="154" t="s">
        <v>373</v>
      </c>
      <c r="H320" s="155">
        <v>4</v>
      </c>
      <c r="I320" s="156"/>
      <c r="L320" s="152"/>
      <c r="M320" s="157"/>
      <c r="T320" s="158"/>
      <c r="AT320" s="153" t="s">
        <v>145</v>
      </c>
      <c r="AU320" s="153" t="s">
        <v>14</v>
      </c>
      <c r="AV320" s="13" t="s">
        <v>14</v>
      </c>
      <c r="AW320" s="13" t="s">
        <v>35</v>
      </c>
      <c r="AX320" s="13" t="s">
        <v>73</v>
      </c>
      <c r="AY320" s="153" t="s">
        <v>132</v>
      </c>
    </row>
    <row r="321" spans="2:65" s="13" customFormat="1" ht="10.199999999999999">
      <c r="B321" s="152"/>
      <c r="D321" s="140" t="s">
        <v>145</v>
      </c>
      <c r="E321" s="153" t="s">
        <v>19</v>
      </c>
      <c r="F321" s="154" t="s">
        <v>373</v>
      </c>
      <c r="H321" s="155">
        <v>4</v>
      </c>
      <c r="I321" s="156"/>
      <c r="L321" s="152"/>
      <c r="M321" s="157"/>
      <c r="T321" s="158"/>
      <c r="AT321" s="153" t="s">
        <v>145</v>
      </c>
      <c r="AU321" s="153" t="s">
        <v>14</v>
      </c>
      <c r="AV321" s="13" t="s">
        <v>14</v>
      </c>
      <c r="AW321" s="13" t="s">
        <v>35</v>
      </c>
      <c r="AX321" s="13" t="s">
        <v>73</v>
      </c>
      <c r="AY321" s="153" t="s">
        <v>132</v>
      </c>
    </row>
    <row r="322" spans="2:65" s="14" customFormat="1" ht="10.199999999999999">
      <c r="B322" s="159"/>
      <c r="D322" s="140" t="s">
        <v>145</v>
      </c>
      <c r="E322" s="160" t="s">
        <v>19</v>
      </c>
      <c r="F322" s="161" t="s">
        <v>184</v>
      </c>
      <c r="H322" s="162">
        <v>86</v>
      </c>
      <c r="I322" s="163"/>
      <c r="L322" s="159"/>
      <c r="M322" s="164"/>
      <c r="T322" s="165"/>
      <c r="AT322" s="160" t="s">
        <v>145</v>
      </c>
      <c r="AU322" s="160" t="s">
        <v>14</v>
      </c>
      <c r="AV322" s="14" t="s">
        <v>139</v>
      </c>
      <c r="AW322" s="14" t="s">
        <v>35</v>
      </c>
      <c r="AX322" s="14" t="s">
        <v>78</v>
      </c>
      <c r="AY322" s="160" t="s">
        <v>132</v>
      </c>
    </row>
    <row r="323" spans="2:65" s="13" customFormat="1" ht="10.199999999999999">
      <c r="B323" s="152"/>
      <c r="D323" s="140" t="s">
        <v>145</v>
      </c>
      <c r="F323" s="154" t="s">
        <v>374</v>
      </c>
      <c r="H323" s="155">
        <v>94.6</v>
      </c>
      <c r="I323" s="156"/>
      <c r="L323" s="152"/>
      <c r="M323" s="157"/>
      <c r="T323" s="158"/>
      <c r="AT323" s="153" t="s">
        <v>145</v>
      </c>
      <c r="AU323" s="153" t="s">
        <v>14</v>
      </c>
      <c r="AV323" s="13" t="s">
        <v>14</v>
      </c>
      <c r="AW323" s="13" t="s">
        <v>4</v>
      </c>
      <c r="AX323" s="13" t="s">
        <v>78</v>
      </c>
      <c r="AY323" s="153" t="s">
        <v>132</v>
      </c>
    </row>
    <row r="324" spans="2:65" s="1" customFormat="1" ht="44.25" customHeight="1">
      <c r="B324" s="32"/>
      <c r="C324" s="127" t="s">
        <v>375</v>
      </c>
      <c r="D324" s="127" t="s">
        <v>134</v>
      </c>
      <c r="E324" s="128" t="s">
        <v>376</v>
      </c>
      <c r="F324" s="129" t="s">
        <v>377</v>
      </c>
      <c r="G324" s="130" t="s">
        <v>137</v>
      </c>
      <c r="H324" s="131">
        <v>119</v>
      </c>
      <c r="I324" s="132"/>
      <c r="J324" s="133">
        <f>ROUND(I324*H324,2)</f>
        <v>0</v>
      </c>
      <c r="K324" s="129" t="s">
        <v>138</v>
      </c>
      <c r="L324" s="32"/>
      <c r="M324" s="134" t="s">
        <v>19</v>
      </c>
      <c r="N324" s="135" t="s">
        <v>45</v>
      </c>
      <c r="P324" s="136">
        <f>O324*H324</f>
        <v>0</v>
      </c>
      <c r="Q324" s="136">
        <v>8.5199999999999998E-3</v>
      </c>
      <c r="R324" s="136">
        <f>Q324*H324</f>
        <v>1.0138799999999999</v>
      </c>
      <c r="S324" s="136">
        <v>0</v>
      </c>
      <c r="T324" s="137">
        <f>S324*H324</f>
        <v>0</v>
      </c>
      <c r="AR324" s="138" t="s">
        <v>139</v>
      </c>
      <c r="AT324" s="138" t="s">
        <v>134</v>
      </c>
      <c r="AU324" s="138" t="s">
        <v>14</v>
      </c>
      <c r="AY324" s="17" t="s">
        <v>132</v>
      </c>
      <c r="BE324" s="139">
        <f>IF(N324="základní",J324,0)</f>
        <v>0</v>
      </c>
      <c r="BF324" s="139">
        <f>IF(N324="snížená",J324,0)</f>
        <v>0</v>
      </c>
      <c r="BG324" s="139">
        <f>IF(N324="zákl. přenesená",J324,0)</f>
        <v>0</v>
      </c>
      <c r="BH324" s="139">
        <f>IF(N324="sníž. přenesená",J324,0)</f>
        <v>0</v>
      </c>
      <c r="BI324" s="139">
        <f>IF(N324="nulová",J324,0)</f>
        <v>0</v>
      </c>
      <c r="BJ324" s="17" t="s">
        <v>14</v>
      </c>
      <c r="BK324" s="139">
        <f>ROUND(I324*H324,2)</f>
        <v>0</v>
      </c>
      <c r="BL324" s="17" t="s">
        <v>139</v>
      </c>
      <c r="BM324" s="138" t="s">
        <v>378</v>
      </c>
    </row>
    <row r="325" spans="2:65" s="1" customFormat="1" ht="38.4">
      <c r="B325" s="32"/>
      <c r="D325" s="140" t="s">
        <v>141</v>
      </c>
      <c r="F325" s="141" t="s">
        <v>379</v>
      </c>
      <c r="I325" s="142"/>
      <c r="L325" s="32"/>
      <c r="M325" s="143"/>
      <c r="T325" s="53"/>
      <c r="AT325" s="17" t="s">
        <v>141</v>
      </c>
      <c r="AU325" s="17" t="s">
        <v>14</v>
      </c>
    </row>
    <row r="326" spans="2:65" s="1" customFormat="1" ht="10.199999999999999">
      <c r="B326" s="32"/>
      <c r="D326" s="144" t="s">
        <v>143</v>
      </c>
      <c r="F326" s="145" t="s">
        <v>380</v>
      </c>
      <c r="I326" s="142"/>
      <c r="L326" s="32"/>
      <c r="M326" s="143"/>
      <c r="T326" s="53"/>
      <c r="AT326" s="17" t="s">
        <v>143</v>
      </c>
      <c r="AU326" s="17" t="s">
        <v>14</v>
      </c>
    </row>
    <row r="327" spans="2:65" s="12" customFormat="1" ht="10.199999999999999">
      <c r="B327" s="146"/>
      <c r="D327" s="140" t="s">
        <v>145</v>
      </c>
      <c r="E327" s="147" t="s">
        <v>19</v>
      </c>
      <c r="F327" s="148" t="s">
        <v>295</v>
      </c>
      <c r="H327" s="147" t="s">
        <v>19</v>
      </c>
      <c r="I327" s="149"/>
      <c r="L327" s="146"/>
      <c r="M327" s="150"/>
      <c r="T327" s="151"/>
      <c r="AT327" s="147" t="s">
        <v>145</v>
      </c>
      <c r="AU327" s="147" t="s">
        <v>14</v>
      </c>
      <c r="AV327" s="12" t="s">
        <v>78</v>
      </c>
      <c r="AW327" s="12" t="s">
        <v>35</v>
      </c>
      <c r="AX327" s="12" t="s">
        <v>73</v>
      </c>
      <c r="AY327" s="147" t="s">
        <v>132</v>
      </c>
    </row>
    <row r="328" spans="2:65" s="13" customFormat="1" ht="10.199999999999999">
      <c r="B328" s="152"/>
      <c r="D328" s="140" t="s">
        <v>145</v>
      </c>
      <c r="E328" s="153" t="s">
        <v>19</v>
      </c>
      <c r="F328" s="154" t="s">
        <v>296</v>
      </c>
      <c r="H328" s="155">
        <v>119</v>
      </c>
      <c r="I328" s="156"/>
      <c r="L328" s="152"/>
      <c r="M328" s="157"/>
      <c r="T328" s="158"/>
      <c r="AT328" s="153" t="s">
        <v>145</v>
      </c>
      <c r="AU328" s="153" t="s">
        <v>14</v>
      </c>
      <c r="AV328" s="13" t="s">
        <v>14</v>
      </c>
      <c r="AW328" s="13" t="s">
        <v>35</v>
      </c>
      <c r="AX328" s="13" t="s">
        <v>78</v>
      </c>
      <c r="AY328" s="153" t="s">
        <v>132</v>
      </c>
    </row>
    <row r="329" spans="2:65" s="1" customFormat="1" ht="24.15" customHeight="1">
      <c r="B329" s="32"/>
      <c r="C329" s="166" t="s">
        <v>381</v>
      </c>
      <c r="D329" s="166" t="s">
        <v>215</v>
      </c>
      <c r="E329" s="167" t="s">
        <v>382</v>
      </c>
      <c r="F329" s="168" t="s">
        <v>383</v>
      </c>
      <c r="G329" s="169" t="s">
        <v>137</v>
      </c>
      <c r="H329" s="170">
        <v>122.57</v>
      </c>
      <c r="I329" s="171"/>
      <c r="J329" s="172">
        <f>ROUND(I329*H329,2)</f>
        <v>0</v>
      </c>
      <c r="K329" s="168" t="s">
        <v>138</v>
      </c>
      <c r="L329" s="173"/>
      <c r="M329" s="174" t="s">
        <v>19</v>
      </c>
      <c r="N329" s="175" t="s">
        <v>45</v>
      </c>
      <c r="P329" s="136">
        <f>O329*H329</f>
        <v>0</v>
      </c>
      <c r="Q329" s="136">
        <v>3.0000000000000001E-3</v>
      </c>
      <c r="R329" s="136">
        <f>Q329*H329</f>
        <v>0.36770999999999998</v>
      </c>
      <c r="S329" s="136">
        <v>0</v>
      </c>
      <c r="T329" s="137">
        <f>S329*H329</f>
        <v>0</v>
      </c>
      <c r="AR329" s="138" t="s">
        <v>147</v>
      </c>
      <c r="AT329" s="138" t="s">
        <v>215</v>
      </c>
      <c r="AU329" s="138" t="s">
        <v>14</v>
      </c>
      <c r="AY329" s="17" t="s">
        <v>132</v>
      </c>
      <c r="BE329" s="139">
        <f>IF(N329="základní",J329,0)</f>
        <v>0</v>
      </c>
      <c r="BF329" s="139">
        <f>IF(N329="snížená",J329,0)</f>
        <v>0</v>
      </c>
      <c r="BG329" s="139">
        <f>IF(N329="zákl. přenesená",J329,0)</f>
        <v>0</v>
      </c>
      <c r="BH329" s="139">
        <f>IF(N329="sníž. přenesená",J329,0)</f>
        <v>0</v>
      </c>
      <c r="BI329" s="139">
        <f>IF(N329="nulová",J329,0)</f>
        <v>0</v>
      </c>
      <c r="BJ329" s="17" t="s">
        <v>14</v>
      </c>
      <c r="BK329" s="139">
        <f>ROUND(I329*H329,2)</f>
        <v>0</v>
      </c>
      <c r="BL329" s="17" t="s">
        <v>139</v>
      </c>
      <c r="BM329" s="138" t="s">
        <v>384</v>
      </c>
    </row>
    <row r="330" spans="2:65" s="1" customFormat="1" ht="19.2">
      <c r="B330" s="32"/>
      <c r="D330" s="140" t="s">
        <v>141</v>
      </c>
      <c r="F330" s="141" t="s">
        <v>383</v>
      </c>
      <c r="I330" s="142"/>
      <c r="L330" s="32"/>
      <c r="M330" s="143"/>
      <c r="T330" s="53"/>
      <c r="AT330" s="17" t="s">
        <v>141</v>
      </c>
      <c r="AU330" s="17" t="s">
        <v>14</v>
      </c>
    </row>
    <row r="331" spans="2:65" s="13" customFormat="1" ht="10.199999999999999">
      <c r="B331" s="152"/>
      <c r="D331" s="140" t="s">
        <v>145</v>
      </c>
      <c r="F331" s="154" t="s">
        <v>385</v>
      </c>
      <c r="H331" s="155">
        <v>122.57</v>
      </c>
      <c r="I331" s="156"/>
      <c r="L331" s="152"/>
      <c r="M331" s="157"/>
      <c r="T331" s="158"/>
      <c r="AT331" s="153" t="s">
        <v>145</v>
      </c>
      <c r="AU331" s="153" t="s">
        <v>14</v>
      </c>
      <c r="AV331" s="13" t="s">
        <v>14</v>
      </c>
      <c r="AW331" s="13" t="s">
        <v>4</v>
      </c>
      <c r="AX331" s="13" t="s">
        <v>78</v>
      </c>
      <c r="AY331" s="153" t="s">
        <v>132</v>
      </c>
    </row>
    <row r="332" spans="2:65" s="1" customFormat="1" ht="44.25" customHeight="1">
      <c r="B332" s="32"/>
      <c r="C332" s="127" t="s">
        <v>386</v>
      </c>
      <c r="D332" s="127" t="s">
        <v>134</v>
      </c>
      <c r="E332" s="128" t="s">
        <v>387</v>
      </c>
      <c r="F332" s="129" t="s">
        <v>388</v>
      </c>
      <c r="G332" s="130" t="s">
        <v>137</v>
      </c>
      <c r="H332" s="131">
        <v>376</v>
      </c>
      <c r="I332" s="132"/>
      <c r="J332" s="133">
        <f>ROUND(I332*H332,2)</f>
        <v>0</v>
      </c>
      <c r="K332" s="129" t="s">
        <v>138</v>
      </c>
      <c r="L332" s="32"/>
      <c r="M332" s="134" t="s">
        <v>19</v>
      </c>
      <c r="N332" s="135" t="s">
        <v>45</v>
      </c>
      <c r="P332" s="136">
        <f>O332*H332</f>
        <v>0</v>
      </c>
      <c r="Q332" s="136">
        <v>8.6E-3</v>
      </c>
      <c r="R332" s="136">
        <f>Q332*H332</f>
        <v>3.2336</v>
      </c>
      <c r="S332" s="136">
        <v>0</v>
      </c>
      <c r="T332" s="137">
        <f>S332*H332</f>
        <v>0</v>
      </c>
      <c r="AR332" s="138" t="s">
        <v>139</v>
      </c>
      <c r="AT332" s="138" t="s">
        <v>134</v>
      </c>
      <c r="AU332" s="138" t="s">
        <v>14</v>
      </c>
      <c r="AY332" s="17" t="s">
        <v>132</v>
      </c>
      <c r="BE332" s="139">
        <f>IF(N332="základní",J332,0)</f>
        <v>0</v>
      </c>
      <c r="BF332" s="139">
        <f>IF(N332="snížená",J332,0)</f>
        <v>0</v>
      </c>
      <c r="BG332" s="139">
        <f>IF(N332="zákl. přenesená",J332,0)</f>
        <v>0</v>
      </c>
      <c r="BH332" s="139">
        <f>IF(N332="sníž. přenesená",J332,0)</f>
        <v>0</v>
      </c>
      <c r="BI332" s="139">
        <f>IF(N332="nulová",J332,0)</f>
        <v>0</v>
      </c>
      <c r="BJ332" s="17" t="s">
        <v>14</v>
      </c>
      <c r="BK332" s="139">
        <f>ROUND(I332*H332,2)</f>
        <v>0</v>
      </c>
      <c r="BL332" s="17" t="s">
        <v>139</v>
      </c>
      <c r="BM332" s="138" t="s">
        <v>389</v>
      </c>
    </row>
    <row r="333" spans="2:65" s="1" customFormat="1" ht="38.4">
      <c r="B333" s="32"/>
      <c r="D333" s="140" t="s">
        <v>141</v>
      </c>
      <c r="F333" s="141" t="s">
        <v>390</v>
      </c>
      <c r="I333" s="142"/>
      <c r="L333" s="32"/>
      <c r="M333" s="143"/>
      <c r="T333" s="53"/>
      <c r="AT333" s="17" t="s">
        <v>141</v>
      </c>
      <c r="AU333" s="17" t="s">
        <v>14</v>
      </c>
    </row>
    <row r="334" spans="2:65" s="1" customFormat="1" ht="10.199999999999999">
      <c r="B334" s="32"/>
      <c r="D334" s="144" t="s">
        <v>143</v>
      </c>
      <c r="F334" s="145" t="s">
        <v>391</v>
      </c>
      <c r="I334" s="142"/>
      <c r="L334" s="32"/>
      <c r="M334" s="143"/>
      <c r="T334" s="53"/>
      <c r="AT334" s="17" t="s">
        <v>143</v>
      </c>
      <c r="AU334" s="17" t="s">
        <v>14</v>
      </c>
    </row>
    <row r="335" spans="2:65" s="12" customFormat="1" ht="10.199999999999999">
      <c r="B335" s="146"/>
      <c r="D335" s="140" t="s">
        <v>145</v>
      </c>
      <c r="E335" s="147" t="s">
        <v>19</v>
      </c>
      <c r="F335" s="148" t="s">
        <v>299</v>
      </c>
      <c r="H335" s="147" t="s">
        <v>19</v>
      </c>
      <c r="I335" s="149"/>
      <c r="L335" s="146"/>
      <c r="M335" s="150"/>
      <c r="T335" s="151"/>
      <c r="AT335" s="147" t="s">
        <v>145</v>
      </c>
      <c r="AU335" s="147" t="s">
        <v>14</v>
      </c>
      <c r="AV335" s="12" t="s">
        <v>78</v>
      </c>
      <c r="AW335" s="12" t="s">
        <v>35</v>
      </c>
      <c r="AX335" s="12" t="s">
        <v>73</v>
      </c>
      <c r="AY335" s="147" t="s">
        <v>132</v>
      </c>
    </row>
    <row r="336" spans="2:65" s="13" customFormat="1" ht="10.199999999999999">
      <c r="B336" s="152"/>
      <c r="D336" s="140" t="s">
        <v>145</v>
      </c>
      <c r="E336" s="153" t="s">
        <v>19</v>
      </c>
      <c r="F336" s="154" t="s">
        <v>300</v>
      </c>
      <c r="H336" s="155">
        <v>376</v>
      </c>
      <c r="I336" s="156"/>
      <c r="L336" s="152"/>
      <c r="M336" s="157"/>
      <c r="T336" s="158"/>
      <c r="AT336" s="153" t="s">
        <v>145</v>
      </c>
      <c r="AU336" s="153" t="s">
        <v>14</v>
      </c>
      <c r="AV336" s="13" t="s">
        <v>14</v>
      </c>
      <c r="AW336" s="13" t="s">
        <v>35</v>
      </c>
      <c r="AX336" s="13" t="s">
        <v>78</v>
      </c>
      <c r="AY336" s="153" t="s">
        <v>132</v>
      </c>
    </row>
    <row r="337" spans="2:65" s="1" customFormat="1" ht="16.5" customHeight="1">
      <c r="B337" s="32"/>
      <c r="C337" s="166" t="s">
        <v>392</v>
      </c>
      <c r="D337" s="166" t="s">
        <v>215</v>
      </c>
      <c r="E337" s="167" t="s">
        <v>393</v>
      </c>
      <c r="F337" s="168" t="s">
        <v>394</v>
      </c>
      <c r="G337" s="169" t="s">
        <v>137</v>
      </c>
      <c r="H337" s="170">
        <v>387.28</v>
      </c>
      <c r="I337" s="171"/>
      <c r="J337" s="172">
        <f>ROUND(I337*H337,2)</f>
        <v>0</v>
      </c>
      <c r="K337" s="168" t="s">
        <v>138</v>
      </c>
      <c r="L337" s="173"/>
      <c r="M337" s="174" t="s">
        <v>19</v>
      </c>
      <c r="N337" s="175" t="s">
        <v>45</v>
      </c>
      <c r="P337" s="136">
        <f>O337*H337</f>
        <v>0</v>
      </c>
      <c r="Q337" s="136">
        <v>2.3999999999999998E-3</v>
      </c>
      <c r="R337" s="136">
        <f>Q337*H337</f>
        <v>0.92947199999999985</v>
      </c>
      <c r="S337" s="136">
        <v>0</v>
      </c>
      <c r="T337" s="137">
        <f>S337*H337</f>
        <v>0</v>
      </c>
      <c r="AR337" s="138" t="s">
        <v>147</v>
      </c>
      <c r="AT337" s="138" t="s">
        <v>215</v>
      </c>
      <c r="AU337" s="138" t="s">
        <v>14</v>
      </c>
      <c r="AY337" s="17" t="s">
        <v>132</v>
      </c>
      <c r="BE337" s="139">
        <f>IF(N337="základní",J337,0)</f>
        <v>0</v>
      </c>
      <c r="BF337" s="139">
        <f>IF(N337="snížená",J337,0)</f>
        <v>0</v>
      </c>
      <c r="BG337" s="139">
        <f>IF(N337="zákl. přenesená",J337,0)</f>
        <v>0</v>
      </c>
      <c r="BH337" s="139">
        <f>IF(N337="sníž. přenesená",J337,0)</f>
        <v>0</v>
      </c>
      <c r="BI337" s="139">
        <f>IF(N337="nulová",J337,0)</f>
        <v>0</v>
      </c>
      <c r="BJ337" s="17" t="s">
        <v>14</v>
      </c>
      <c r="BK337" s="139">
        <f>ROUND(I337*H337,2)</f>
        <v>0</v>
      </c>
      <c r="BL337" s="17" t="s">
        <v>139</v>
      </c>
      <c r="BM337" s="138" t="s">
        <v>395</v>
      </c>
    </row>
    <row r="338" spans="2:65" s="1" customFormat="1" ht="10.199999999999999">
      <c r="B338" s="32"/>
      <c r="D338" s="140" t="s">
        <v>141</v>
      </c>
      <c r="F338" s="141" t="s">
        <v>394</v>
      </c>
      <c r="I338" s="142"/>
      <c r="L338" s="32"/>
      <c r="M338" s="143"/>
      <c r="T338" s="53"/>
      <c r="AT338" s="17" t="s">
        <v>141</v>
      </c>
      <c r="AU338" s="17" t="s">
        <v>14</v>
      </c>
    </row>
    <row r="339" spans="2:65" s="13" customFormat="1" ht="10.199999999999999">
      <c r="B339" s="152"/>
      <c r="D339" s="140" t="s">
        <v>145</v>
      </c>
      <c r="F339" s="154" t="s">
        <v>396</v>
      </c>
      <c r="H339" s="155">
        <v>387.28</v>
      </c>
      <c r="I339" s="156"/>
      <c r="L339" s="152"/>
      <c r="M339" s="157"/>
      <c r="T339" s="158"/>
      <c r="AT339" s="153" t="s">
        <v>145</v>
      </c>
      <c r="AU339" s="153" t="s">
        <v>14</v>
      </c>
      <c r="AV339" s="13" t="s">
        <v>14</v>
      </c>
      <c r="AW339" s="13" t="s">
        <v>4</v>
      </c>
      <c r="AX339" s="13" t="s">
        <v>78</v>
      </c>
      <c r="AY339" s="153" t="s">
        <v>132</v>
      </c>
    </row>
    <row r="340" spans="2:65" s="1" customFormat="1" ht="37.799999999999997" customHeight="1">
      <c r="B340" s="32"/>
      <c r="C340" s="127" t="s">
        <v>397</v>
      </c>
      <c r="D340" s="127" t="s">
        <v>134</v>
      </c>
      <c r="E340" s="128" t="s">
        <v>398</v>
      </c>
      <c r="F340" s="129" t="s">
        <v>399</v>
      </c>
      <c r="G340" s="130" t="s">
        <v>331</v>
      </c>
      <c r="H340" s="131">
        <v>165.6</v>
      </c>
      <c r="I340" s="132"/>
      <c r="J340" s="133">
        <f>ROUND(I340*H340,2)</f>
        <v>0</v>
      </c>
      <c r="K340" s="129" t="s">
        <v>138</v>
      </c>
      <c r="L340" s="32"/>
      <c r="M340" s="134" t="s">
        <v>19</v>
      </c>
      <c r="N340" s="135" t="s">
        <v>45</v>
      </c>
      <c r="P340" s="136">
        <f>O340*H340</f>
        <v>0</v>
      </c>
      <c r="Q340" s="136">
        <v>3.3899999999999998E-3</v>
      </c>
      <c r="R340" s="136">
        <f>Q340*H340</f>
        <v>0.56138399999999999</v>
      </c>
      <c r="S340" s="136">
        <v>0</v>
      </c>
      <c r="T340" s="137">
        <f>S340*H340</f>
        <v>0</v>
      </c>
      <c r="AR340" s="138" t="s">
        <v>139</v>
      </c>
      <c r="AT340" s="138" t="s">
        <v>134</v>
      </c>
      <c r="AU340" s="138" t="s">
        <v>14</v>
      </c>
      <c r="AY340" s="17" t="s">
        <v>132</v>
      </c>
      <c r="BE340" s="139">
        <f>IF(N340="základní",J340,0)</f>
        <v>0</v>
      </c>
      <c r="BF340" s="139">
        <f>IF(N340="snížená",J340,0)</f>
        <v>0</v>
      </c>
      <c r="BG340" s="139">
        <f>IF(N340="zákl. přenesená",J340,0)</f>
        <v>0</v>
      </c>
      <c r="BH340" s="139">
        <f>IF(N340="sníž. přenesená",J340,0)</f>
        <v>0</v>
      </c>
      <c r="BI340" s="139">
        <f>IF(N340="nulová",J340,0)</f>
        <v>0</v>
      </c>
      <c r="BJ340" s="17" t="s">
        <v>14</v>
      </c>
      <c r="BK340" s="139">
        <f>ROUND(I340*H340,2)</f>
        <v>0</v>
      </c>
      <c r="BL340" s="17" t="s">
        <v>139</v>
      </c>
      <c r="BM340" s="138" t="s">
        <v>400</v>
      </c>
    </row>
    <row r="341" spans="2:65" s="1" customFormat="1" ht="28.8">
      <c r="B341" s="32"/>
      <c r="D341" s="140" t="s">
        <v>141</v>
      </c>
      <c r="F341" s="141" t="s">
        <v>401</v>
      </c>
      <c r="I341" s="142"/>
      <c r="L341" s="32"/>
      <c r="M341" s="143"/>
      <c r="T341" s="53"/>
      <c r="AT341" s="17" t="s">
        <v>141</v>
      </c>
      <c r="AU341" s="17" t="s">
        <v>14</v>
      </c>
    </row>
    <row r="342" spans="2:65" s="1" customFormat="1" ht="10.199999999999999">
      <c r="B342" s="32"/>
      <c r="D342" s="144" t="s">
        <v>143</v>
      </c>
      <c r="F342" s="145" t="s">
        <v>402</v>
      </c>
      <c r="I342" s="142"/>
      <c r="L342" s="32"/>
      <c r="M342" s="143"/>
      <c r="T342" s="53"/>
      <c r="AT342" s="17" t="s">
        <v>143</v>
      </c>
      <c r="AU342" s="17" t="s">
        <v>14</v>
      </c>
    </row>
    <row r="343" spans="2:65" s="12" customFormat="1" ht="10.199999999999999">
      <c r="B343" s="146"/>
      <c r="D343" s="140" t="s">
        <v>145</v>
      </c>
      <c r="E343" s="147" t="s">
        <v>19</v>
      </c>
      <c r="F343" s="148" t="s">
        <v>302</v>
      </c>
      <c r="H343" s="147" t="s">
        <v>19</v>
      </c>
      <c r="I343" s="149"/>
      <c r="L343" s="146"/>
      <c r="M343" s="150"/>
      <c r="T343" s="151"/>
      <c r="AT343" s="147" t="s">
        <v>145</v>
      </c>
      <c r="AU343" s="147" t="s">
        <v>14</v>
      </c>
      <c r="AV343" s="12" t="s">
        <v>78</v>
      </c>
      <c r="AW343" s="12" t="s">
        <v>35</v>
      </c>
      <c r="AX343" s="12" t="s">
        <v>73</v>
      </c>
      <c r="AY343" s="147" t="s">
        <v>132</v>
      </c>
    </row>
    <row r="344" spans="2:65" s="13" customFormat="1" ht="10.199999999999999">
      <c r="B344" s="152"/>
      <c r="D344" s="140" t="s">
        <v>145</v>
      </c>
      <c r="E344" s="153" t="s">
        <v>19</v>
      </c>
      <c r="F344" s="154" t="s">
        <v>335</v>
      </c>
      <c r="H344" s="155">
        <v>33</v>
      </c>
      <c r="I344" s="156"/>
      <c r="L344" s="152"/>
      <c r="M344" s="157"/>
      <c r="T344" s="158"/>
      <c r="AT344" s="153" t="s">
        <v>145</v>
      </c>
      <c r="AU344" s="153" t="s">
        <v>14</v>
      </c>
      <c r="AV344" s="13" t="s">
        <v>14</v>
      </c>
      <c r="AW344" s="13" t="s">
        <v>35</v>
      </c>
      <c r="AX344" s="13" t="s">
        <v>73</v>
      </c>
      <c r="AY344" s="153" t="s">
        <v>132</v>
      </c>
    </row>
    <row r="345" spans="2:65" s="13" customFormat="1" ht="10.199999999999999">
      <c r="B345" s="152"/>
      <c r="D345" s="140" t="s">
        <v>145</v>
      </c>
      <c r="E345" s="153" t="s">
        <v>19</v>
      </c>
      <c r="F345" s="154" t="s">
        <v>336</v>
      </c>
      <c r="H345" s="155">
        <v>78</v>
      </c>
      <c r="I345" s="156"/>
      <c r="L345" s="152"/>
      <c r="M345" s="157"/>
      <c r="T345" s="158"/>
      <c r="AT345" s="153" t="s">
        <v>145</v>
      </c>
      <c r="AU345" s="153" t="s">
        <v>14</v>
      </c>
      <c r="AV345" s="13" t="s">
        <v>14</v>
      </c>
      <c r="AW345" s="13" t="s">
        <v>35</v>
      </c>
      <c r="AX345" s="13" t="s">
        <v>73</v>
      </c>
      <c r="AY345" s="153" t="s">
        <v>132</v>
      </c>
    </row>
    <row r="346" spans="2:65" s="13" customFormat="1" ht="10.199999999999999">
      <c r="B346" s="152"/>
      <c r="D346" s="140" t="s">
        <v>145</v>
      </c>
      <c r="E346" s="153" t="s">
        <v>19</v>
      </c>
      <c r="F346" s="154" t="s">
        <v>337</v>
      </c>
      <c r="H346" s="155">
        <v>39</v>
      </c>
      <c r="I346" s="156"/>
      <c r="L346" s="152"/>
      <c r="M346" s="157"/>
      <c r="T346" s="158"/>
      <c r="AT346" s="153" t="s">
        <v>145</v>
      </c>
      <c r="AU346" s="153" t="s">
        <v>14</v>
      </c>
      <c r="AV346" s="13" t="s">
        <v>14</v>
      </c>
      <c r="AW346" s="13" t="s">
        <v>35</v>
      </c>
      <c r="AX346" s="13" t="s">
        <v>73</v>
      </c>
      <c r="AY346" s="153" t="s">
        <v>132</v>
      </c>
    </row>
    <row r="347" spans="2:65" s="13" customFormat="1" ht="10.199999999999999">
      <c r="B347" s="152"/>
      <c r="D347" s="140" t="s">
        <v>145</v>
      </c>
      <c r="E347" s="153" t="s">
        <v>19</v>
      </c>
      <c r="F347" s="154" t="s">
        <v>338</v>
      </c>
      <c r="H347" s="155">
        <v>9.6</v>
      </c>
      <c r="I347" s="156"/>
      <c r="L347" s="152"/>
      <c r="M347" s="157"/>
      <c r="T347" s="158"/>
      <c r="AT347" s="153" t="s">
        <v>145</v>
      </c>
      <c r="AU347" s="153" t="s">
        <v>14</v>
      </c>
      <c r="AV347" s="13" t="s">
        <v>14</v>
      </c>
      <c r="AW347" s="13" t="s">
        <v>35</v>
      </c>
      <c r="AX347" s="13" t="s">
        <v>73</v>
      </c>
      <c r="AY347" s="153" t="s">
        <v>132</v>
      </c>
    </row>
    <row r="348" spans="2:65" s="13" customFormat="1" ht="10.199999999999999">
      <c r="B348" s="152"/>
      <c r="D348" s="140" t="s">
        <v>145</v>
      </c>
      <c r="E348" s="153" t="s">
        <v>19</v>
      </c>
      <c r="F348" s="154" t="s">
        <v>339</v>
      </c>
      <c r="H348" s="155">
        <v>6</v>
      </c>
      <c r="I348" s="156"/>
      <c r="L348" s="152"/>
      <c r="M348" s="157"/>
      <c r="T348" s="158"/>
      <c r="AT348" s="153" t="s">
        <v>145</v>
      </c>
      <c r="AU348" s="153" t="s">
        <v>14</v>
      </c>
      <c r="AV348" s="13" t="s">
        <v>14</v>
      </c>
      <c r="AW348" s="13" t="s">
        <v>35</v>
      </c>
      <c r="AX348" s="13" t="s">
        <v>73</v>
      </c>
      <c r="AY348" s="153" t="s">
        <v>132</v>
      </c>
    </row>
    <row r="349" spans="2:65" s="14" customFormat="1" ht="10.199999999999999">
      <c r="B349" s="159"/>
      <c r="D349" s="140" t="s">
        <v>145</v>
      </c>
      <c r="E349" s="160" t="s">
        <v>19</v>
      </c>
      <c r="F349" s="161" t="s">
        <v>184</v>
      </c>
      <c r="H349" s="162">
        <v>165.6</v>
      </c>
      <c r="I349" s="163"/>
      <c r="L349" s="159"/>
      <c r="M349" s="164"/>
      <c r="T349" s="165"/>
      <c r="AT349" s="160" t="s">
        <v>145</v>
      </c>
      <c r="AU349" s="160" t="s">
        <v>14</v>
      </c>
      <c r="AV349" s="14" t="s">
        <v>139</v>
      </c>
      <c r="AW349" s="14" t="s">
        <v>35</v>
      </c>
      <c r="AX349" s="14" t="s">
        <v>78</v>
      </c>
      <c r="AY349" s="160" t="s">
        <v>132</v>
      </c>
    </row>
    <row r="350" spans="2:65" s="1" customFormat="1" ht="16.5" customHeight="1">
      <c r="B350" s="32"/>
      <c r="C350" s="166" t="s">
        <v>403</v>
      </c>
      <c r="D350" s="166" t="s">
        <v>215</v>
      </c>
      <c r="E350" s="167" t="s">
        <v>404</v>
      </c>
      <c r="F350" s="168" t="s">
        <v>405</v>
      </c>
      <c r="G350" s="169" t="s">
        <v>137</v>
      </c>
      <c r="H350" s="170">
        <v>40.194000000000003</v>
      </c>
      <c r="I350" s="171"/>
      <c r="J350" s="172">
        <f>ROUND(I350*H350,2)</f>
        <v>0</v>
      </c>
      <c r="K350" s="168" t="s">
        <v>138</v>
      </c>
      <c r="L350" s="173"/>
      <c r="M350" s="174" t="s">
        <v>19</v>
      </c>
      <c r="N350" s="175" t="s">
        <v>45</v>
      </c>
      <c r="P350" s="136">
        <f>O350*H350</f>
        <v>0</v>
      </c>
      <c r="Q350" s="136">
        <v>4.4999999999999999E-4</v>
      </c>
      <c r="R350" s="136">
        <f>Q350*H350</f>
        <v>1.8087300000000001E-2</v>
      </c>
      <c r="S350" s="136">
        <v>0</v>
      </c>
      <c r="T350" s="137">
        <f>S350*H350</f>
        <v>0</v>
      </c>
      <c r="AR350" s="138" t="s">
        <v>147</v>
      </c>
      <c r="AT350" s="138" t="s">
        <v>215</v>
      </c>
      <c r="AU350" s="138" t="s">
        <v>14</v>
      </c>
      <c r="AY350" s="17" t="s">
        <v>132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7" t="s">
        <v>14</v>
      </c>
      <c r="BK350" s="139">
        <f>ROUND(I350*H350,2)</f>
        <v>0</v>
      </c>
      <c r="BL350" s="17" t="s">
        <v>139</v>
      </c>
      <c r="BM350" s="138" t="s">
        <v>406</v>
      </c>
    </row>
    <row r="351" spans="2:65" s="1" customFormat="1" ht="10.199999999999999">
      <c r="B351" s="32"/>
      <c r="D351" s="140" t="s">
        <v>141</v>
      </c>
      <c r="F351" s="141" t="s">
        <v>405</v>
      </c>
      <c r="I351" s="142"/>
      <c r="L351" s="32"/>
      <c r="M351" s="143"/>
      <c r="T351" s="53"/>
      <c r="AT351" s="17" t="s">
        <v>141</v>
      </c>
      <c r="AU351" s="17" t="s">
        <v>14</v>
      </c>
    </row>
    <row r="352" spans="2:65" s="12" customFormat="1" ht="10.199999999999999">
      <c r="B352" s="146"/>
      <c r="D352" s="140" t="s">
        <v>145</v>
      </c>
      <c r="E352" s="147" t="s">
        <v>19</v>
      </c>
      <c r="F352" s="148" t="s">
        <v>302</v>
      </c>
      <c r="H352" s="147" t="s">
        <v>19</v>
      </c>
      <c r="I352" s="149"/>
      <c r="L352" s="146"/>
      <c r="M352" s="150"/>
      <c r="T352" s="151"/>
      <c r="AT352" s="147" t="s">
        <v>145</v>
      </c>
      <c r="AU352" s="147" t="s">
        <v>14</v>
      </c>
      <c r="AV352" s="12" t="s">
        <v>78</v>
      </c>
      <c r="AW352" s="12" t="s">
        <v>35</v>
      </c>
      <c r="AX352" s="12" t="s">
        <v>73</v>
      </c>
      <c r="AY352" s="147" t="s">
        <v>132</v>
      </c>
    </row>
    <row r="353" spans="2:65" s="13" customFormat="1" ht="10.199999999999999">
      <c r="B353" s="152"/>
      <c r="D353" s="140" t="s">
        <v>145</v>
      </c>
      <c r="E353" s="153" t="s">
        <v>19</v>
      </c>
      <c r="F353" s="154" t="s">
        <v>303</v>
      </c>
      <c r="H353" s="155">
        <v>7.2</v>
      </c>
      <c r="I353" s="156"/>
      <c r="L353" s="152"/>
      <c r="M353" s="157"/>
      <c r="T353" s="158"/>
      <c r="AT353" s="153" t="s">
        <v>145</v>
      </c>
      <c r="AU353" s="153" t="s">
        <v>14</v>
      </c>
      <c r="AV353" s="13" t="s">
        <v>14</v>
      </c>
      <c r="AW353" s="13" t="s">
        <v>35</v>
      </c>
      <c r="AX353" s="13" t="s">
        <v>73</v>
      </c>
      <c r="AY353" s="153" t="s">
        <v>132</v>
      </c>
    </row>
    <row r="354" spans="2:65" s="13" customFormat="1" ht="10.199999999999999">
      <c r="B354" s="152"/>
      <c r="D354" s="140" t="s">
        <v>145</v>
      </c>
      <c r="E354" s="153" t="s">
        <v>19</v>
      </c>
      <c r="F354" s="154" t="s">
        <v>304</v>
      </c>
      <c r="H354" s="155">
        <v>17.55</v>
      </c>
      <c r="I354" s="156"/>
      <c r="L354" s="152"/>
      <c r="M354" s="157"/>
      <c r="T354" s="158"/>
      <c r="AT354" s="153" t="s">
        <v>145</v>
      </c>
      <c r="AU354" s="153" t="s">
        <v>14</v>
      </c>
      <c r="AV354" s="13" t="s">
        <v>14</v>
      </c>
      <c r="AW354" s="13" t="s">
        <v>35</v>
      </c>
      <c r="AX354" s="13" t="s">
        <v>73</v>
      </c>
      <c r="AY354" s="153" t="s">
        <v>132</v>
      </c>
    </row>
    <row r="355" spans="2:65" s="13" customFormat="1" ht="10.199999999999999">
      <c r="B355" s="152"/>
      <c r="D355" s="140" t="s">
        <v>145</v>
      </c>
      <c r="E355" s="153" t="s">
        <v>19</v>
      </c>
      <c r="F355" s="154" t="s">
        <v>305</v>
      </c>
      <c r="H355" s="155">
        <v>8.19</v>
      </c>
      <c r="I355" s="156"/>
      <c r="L355" s="152"/>
      <c r="M355" s="157"/>
      <c r="T355" s="158"/>
      <c r="AT355" s="153" t="s">
        <v>145</v>
      </c>
      <c r="AU355" s="153" t="s">
        <v>14</v>
      </c>
      <c r="AV355" s="13" t="s">
        <v>14</v>
      </c>
      <c r="AW355" s="13" t="s">
        <v>35</v>
      </c>
      <c r="AX355" s="13" t="s">
        <v>73</v>
      </c>
      <c r="AY355" s="153" t="s">
        <v>132</v>
      </c>
    </row>
    <row r="356" spans="2:65" s="13" customFormat="1" ht="10.199999999999999">
      <c r="B356" s="152"/>
      <c r="D356" s="140" t="s">
        <v>145</v>
      </c>
      <c r="E356" s="153" t="s">
        <v>19</v>
      </c>
      <c r="F356" s="154" t="s">
        <v>306</v>
      </c>
      <c r="H356" s="155">
        <v>2.34</v>
      </c>
      <c r="I356" s="156"/>
      <c r="L356" s="152"/>
      <c r="M356" s="157"/>
      <c r="T356" s="158"/>
      <c r="AT356" s="153" t="s">
        <v>145</v>
      </c>
      <c r="AU356" s="153" t="s">
        <v>14</v>
      </c>
      <c r="AV356" s="13" t="s">
        <v>14</v>
      </c>
      <c r="AW356" s="13" t="s">
        <v>35</v>
      </c>
      <c r="AX356" s="13" t="s">
        <v>73</v>
      </c>
      <c r="AY356" s="153" t="s">
        <v>132</v>
      </c>
    </row>
    <row r="357" spans="2:65" s="13" customFormat="1" ht="10.199999999999999">
      <c r="B357" s="152"/>
      <c r="D357" s="140" t="s">
        <v>145</v>
      </c>
      <c r="E357" s="153" t="s">
        <v>19</v>
      </c>
      <c r="F357" s="154" t="s">
        <v>307</v>
      </c>
      <c r="H357" s="155">
        <v>1.26</v>
      </c>
      <c r="I357" s="156"/>
      <c r="L357" s="152"/>
      <c r="M357" s="157"/>
      <c r="T357" s="158"/>
      <c r="AT357" s="153" t="s">
        <v>145</v>
      </c>
      <c r="AU357" s="153" t="s">
        <v>14</v>
      </c>
      <c r="AV357" s="13" t="s">
        <v>14</v>
      </c>
      <c r="AW357" s="13" t="s">
        <v>35</v>
      </c>
      <c r="AX357" s="13" t="s">
        <v>73</v>
      </c>
      <c r="AY357" s="153" t="s">
        <v>132</v>
      </c>
    </row>
    <row r="358" spans="2:65" s="14" customFormat="1" ht="10.199999999999999">
      <c r="B358" s="159"/>
      <c r="D358" s="140" t="s">
        <v>145</v>
      </c>
      <c r="E358" s="160" t="s">
        <v>19</v>
      </c>
      <c r="F358" s="161" t="s">
        <v>184</v>
      </c>
      <c r="H358" s="162">
        <v>36.54</v>
      </c>
      <c r="I358" s="163"/>
      <c r="L358" s="159"/>
      <c r="M358" s="164"/>
      <c r="T358" s="165"/>
      <c r="AT358" s="160" t="s">
        <v>145</v>
      </c>
      <c r="AU358" s="160" t="s">
        <v>14</v>
      </c>
      <c r="AV358" s="14" t="s">
        <v>139</v>
      </c>
      <c r="AW358" s="14" t="s">
        <v>35</v>
      </c>
      <c r="AX358" s="14" t="s">
        <v>78</v>
      </c>
      <c r="AY358" s="160" t="s">
        <v>132</v>
      </c>
    </row>
    <row r="359" spans="2:65" s="13" customFormat="1" ht="10.199999999999999">
      <c r="B359" s="152"/>
      <c r="D359" s="140" t="s">
        <v>145</v>
      </c>
      <c r="F359" s="154" t="s">
        <v>407</v>
      </c>
      <c r="H359" s="155">
        <v>40.194000000000003</v>
      </c>
      <c r="I359" s="156"/>
      <c r="L359" s="152"/>
      <c r="M359" s="157"/>
      <c r="T359" s="158"/>
      <c r="AT359" s="153" t="s">
        <v>145</v>
      </c>
      <c r="AU359" s="153" t="s">
        <v>14</v>
      </c>
      <c r="AV359" s="13" t="s">
        <v>14</v>
      </c>
      <c r="AW359" s="13" t="s">
        <v>4</v>
      </c>
      <c r="AX359" s="13" t="s">
        <v>78</v>
      </c>
      <c r="AY359" s="153" t="s">
        <v>132</v>
      </c>
    </row>
    <row r="360" spans="2:65" s="1" customFormat="1" ht="24.15" customHeight="1">
      <c r="B360" s="32"/>
      <c r="C360" s="166" t="s">
        <v>408</v>
      </c>
      <c r="D360" s="166" t="s">
        <v>215</v>
      </c>
      <c r="E360" s="167" t="s">
        <v>409</v>
      </c>
      <c r="F360" s="168" t="s">
        <v>410</v>
      </c>
      <c r="G360" s="169" t="s">
        <v>137</v>
      </c>
      <c r="H360" s="170">
        <v>14.454000000000001</v>
      </c>
      <c r="I360" s="171"/>
      <c r="J360" s="172">
        <f>ROUND(I360*H360,2)</f>
        <v>0</v>
      </c>
      <c r="K360" s="168" t="s">
        <v>138</v>
      </c>
      <c r="L360" s="173"/>
      <c r="M360" s="174" t="s">
        <v>19</v>
      </c>
      <c r="N360" s="175" t="s">
        <v>45</v>
      </c>
      <c r="P360" s="136">
        <f>O360*H360</f>
        <v>0</v>
      </c>
      <c r="Q360" s="136">
        <v>8.9999999999999998E-4</v>
      </c>
      <c r="R360" s="136">
        <f>Q360*H360</f>
        <v>1.30086E-2</v>
      </c>
      <c r="S360" s="136">
        <v>0</v>
      </c>
      <c r="T360" s="137">
        <f>S360*H360</f>
        <v>0</v>
      </c>
      <c r="AR360" s="138" t="s">
        <v>147</v>
      </c>
      <c r="AT360" s="138" t="s">
        <v>215</v>
      </c>
      <c r="AU360" s="138" t="s">
        <v>14</v>
      </c>
      <c r="AY360" s="17" t="s">
        <v>132</v>
      </c>
      <c r="BE360" s="139">
        <f>IF(N360="základní",J360,0)</f>
        <v>0</v>
      </c>
      <c r="BF360" s="139">
        <f>IF(N360="snížená",J360,0)</f>
        <v>0</v>
      </c>
      <c r="BG360" s="139">
        <f>IF(N360="zákl. přenesená",J360,0)</f>
        <v>0</v>
      </c>
      <c r="BH360" s="139">
        <f>IF(N360="sníž. přenesená",J360,0)</f>
        <v>0</v>
      </c>
      <c r="BI360" s="139">
        <f>IF(N360="nulová",J360,0)</f>
        <v>0</v>
      </c>
      <c r="BJ360" s="17" t="s">
        <v>14</v>
      </c>
      <c r="BK360" s="139">
        <f>ROUND(I360*H360,2)</f>
        <v>0</v>
      </c>
      <c r="BL360" s="17" t="s">
        <v>139</v>
      </c>
      <c r="BM360" s="138" t="s">
        <v>411</v>
      </c>
    </row>
    <row r="361" spans="2:65" s="1" customFormat="1" ht="19.2">
      <c r="B361" s="32"/>
      <c r="D361" s="140" t="s">
        <v>141</v>
      </c>
      <c r="F361" s="141" t="s">
        <v>410</v>
      </c>
      <c r="I361" s="142"/>
      <c r="L361" s="32"/>
      <c r="M361" s="143"/>
      <c r="T361" s="53"/>
      <c r="AT361" s="17" t="s">
        <v>141</v>
      </c>
      <c r="AU361" s="17" t="s">
        <v>14</v>
      </c>
    </row>
    <row r="362" spans="2:65" s="12" customFormat="1" ht="10.199999999999999">
      <c r="B362" s="146"/>
      <c r="D362" s="140" t="s">
        <v>145</v>
      </c>
      <c r="E362" s="147" t="s">
        <v>19</v>
      </c>
      <c r="F362" s="148" t="s">
        <v>302</v>
      </c>
      <c r="H362" s="147" t="s">
        <v>19</v>
      </c>
      <c r="I362" s="149"/>
      <c r="L362" s="146"/>
      <c r="M362" s="150"/>
      <c r="T362" s="151"/>
      <c r="AT362" s="147" t="s">
        <v>145</v>
      </c>
      <c r="AU362" s="147" t="s">
        <v>14</v>
      </c>
      <c r="AV362" s="12" t="s">
        <v>78</v>
      </c>
      <c r="AW362" s="12" t="s">
        <v>35</v>
      </c>
      <c r="AX362" s="12" t="s">
        <v>73</v>
      </c>
      <c r="AY362" s="147" t="s">
        <v>132</v>
      </c>
    </row>
    <row r="363" spans="2:65" s="13" customFormat="1" ht="10.199999999999999">
      <c r="B363" s="152"/>
      <c r="D363" s="140" t="s">
        <v>145</v>
      </c>
      <c r="E363" s="153" t="s">
        <v>19</v>
      </c>
      <c r="F363" s="154" t="s">
        <v>412</v>
      </c>
      <c r="H363" s="155">
        <v>2.7</v>
      </c>
      <c r="I363" s="156"/>
      <c r="L363" s="152"/>
      <c r="M363" s="157"/>
      <c r="T363" s="158"/>
      <c r="AT363" s="153" t="s">
        <v>145</v>
      </c>
      <c r="AU363" s="153" t="s">
        <v>14</v>
      </c>
      <c r="AV363" s="13" t="s">
        <v>14</v>
      </c>
      <c r="AW363" s="13" t="s">
        <v>35</v>
      </c>
      <c r="AX363" s="13" t="s">
        <v>73</v>
      </c>
      <c r="AY363" s="153" t="s">
        <v>132</v>
      </c>
    </row>
    <row r="364" spans="2:65" s="13" customFormat="1" ht="10.199999999999999">
      <c r="B364" s="152"/>
      <c r="D364" s="140" t="s">
        <v>145</v>
      </c>
      <c r="E364" s="153" t="s">
        <v>19</v>
      </c>
      <c r="F364" s="154" t="s">
        <v>413</v>
      </c>
      <c r="H364" s="155">
        <v>5.85</v>
      </c>
      <c r="I364" s="156"/>
      <c r="L364" s="152"/>
      <c r="M364" s="157"/>
      <c r="T364" s="158"/>
      <c r="AT364" s="153" t="s">
        <v>145</v>
      </c>
      <c r="AU364" s="153" t="s">
        <v>14</v>
      </c>
      <c r="AV364" s="13" t="s">
        <v>14</v>
      </c>
      <c r="AW364" s="13" t="s">
        <v>35</v>
      </c>
      <c r="AX364" s="13" t="s">
        <v>73</v>
      </c>
      <c r="AY364" s="153" t="s">
        <v>132</v>
      </c>
    </row>
    <row r="365" spans="2:65" s="13" customFormat="1" ht="10.199999999999999">
      <c r="B365" s="152"/>
      <c r="D365" s="140" t="s">
        <v>145</v>
      </c>
      <c r="E365" s="153" t="s">
        <v>19</v>
      </c>
      <c r="F365" s="154" t="s">
        <v>414</v>
      </c>
      <c r="H365" s="155">
        <v>3.51</v>
      </c>
      <c r="I365" s="156"/>
      <c r="L365" s="152"/>
      <c r="M365" s="157"/>
      <c r="T365" s="158"/>
      <c r="AT365" s="153" t="s">
        <v>145</v>
      </c>
      <c r="AU365" s="153" t="s">
        <v>14</v>
      </c>
      <c r="AV365" s="13" t="s">
        <v>14</v>
      </c>
      <c r="AW365" s="13" t="s">
        <v>35</v>
      </c>
      <c r="AX365" s="13" t="s">
        <v>73</v>
      </c>
      <c r="AY365" s="153" t="s">
        <v>132</v>
      </c>
    </row>
    <row r="366" spans="2:65" s="13" customFormat="1" ht="10.199999999999999">
      <c r="B366" s="152"/>
      <c r="D366" s="140" t="s">
        <v>145</v>
      </c>
      <c r="E366" s="153" t="s">
        <v>19</v>
      </c>
      <c r="F366" s="154" t="s">
        <v>415</v>
      </c>
      <c r="H366" s="155">
        <v>0.54</v>
      </c>
      <c r="I366" s="156"/>
      <c r="L366" s="152"/>
      <c r="M366" s="157"/>
      <c r="T366" s="158"/>
      <c r="AT366" s="153" t="s">
        <v>145</v>
      </c>
      <c r="AU366" s="153" t="s">
        <v>14</v>
      </c>
      <c r="AV366" s="13" t="s">
        <v>14</v>
      </c>
      <c r="AW366" s="13" t="s">
        <v>35</v>
      </c>
      <c r="AX366" s="13" t="s">
        <v>73</v>
      </c>
      <c r="AY366" s="153" t="s">
        <v>132</v>
      </c>
    </row>
    <row r="367" spans="2:65" s="13" customFormat="1" ht="10.199999999999999">
      <c r="B367" s="152"/>
      <c r="D367" s="140" t="s">
        <v>145</v>
      </c>
      <c r="E367" s="153" t="s">
        <v>19</v>
      </c>
      <c r="F367" s="154" t="s">
        <v>415</v>
      </c>
      <c r="H367" s="155">
        <v>0.54</v>
      </c>
      <c r="I367" s="156"/>
      <c r="L367" s="152"/>
      <c r="M367" s="157"/>
      <c r="T367" s="158"/>
      <c r="AT367" s="153" t="s">
        <v>145</v>
      </c>
      <c r="AU367" s="153" t="s">
        <v>14</v>
      </c>
      <c r="AV367" s="13" t="s">
        <v>14</v>
      </c>
      <c r="AW367" s="13" t="s">
        <v>35</v>
      </c>
      <c r="AX367" s="13" t="s">
        <v>73</v>
      </c>
      <c r="AY367" s="153" t="s">
        <v>132</v>
      </c>
    </row>
    <row r="368" spans="2:65" s="14" customFormat="1" ht="10.199999999999999">
      <c r="B368" s="159"/>
      <c r="D368" s="140" t="s">
        <v>145</v>
      </c>
      <c r="E368" s="160" t="s">
        <v>19</v>
      </c>
      <c r="F368" s="161" t="s">
        <v>184</v>
      </c>
      <c r="H368" s="162">
        <v>13.14</v>
      </c>
      <c r="I368" s="163"/>
      <c r="L368" s="159"/>
      <c r="M368" s="164"/>
      <c r="T368" s="165"/>
      <c r="AT368" s="160" t="s">
        <v>145</v>
      </c>
      <c r="AU368" s="160" t="s">
        <v>14</v>
      </c>
      <c r="AV368" s="14" t="s">
        <v>139</v>
      </c>
      <c r="AW368" s="14" t="s">
        <v>35</v>
      </c>
      <c r="AX368" s="14" t="s">
        <v>78</v>
      </c>
      <c r="AY368" s="160" t="s">
        <v>132</v>
      </c>
    </row>
    <row r="369" spans="2:65" s="13" customFormat="1" ht="10.199999999999999">
      <c r="B369" s="152"/>
      <c r="D369" s="140" t="s">
        <v>145</v>
      </c>
      <c r="F369" s="154" t="s">
        <v>416</v>
      </c>
      <c r="H369" s="155">
        <v>14.454000000000001</v>
      </c>
      <c r="I369" s="156"/>
      <c r="L369" s="152"/>
      <c r="M369" s="157"/>
      <c r="T369" s="158"/>
      <c r="AT369" s="153" t="s">
        <v>145</v>
      </c>
      <c r="AU369" s="153" t="s">
        <v>14</v>
      </c>
      <c r="AV369" s="13" t="s">
        <v>14</v>
      </c>
      <c r="AW369" s="13" t="s">
        <v>4</v>
      </c>
      <c r="AX369" s="13" t="s">
        <v>78</v>
      </c>
      <c r="AY369" s="153" t="s">
        <v>132</v>
      </c>
    </row>
    <row r="370" spans="2:65" s="1" customFormat="1" ht="37.799999999999997" customHeight="1">
      <c r="B370" s="32"/>
      <c r="C370" s="127" t="s">
        <v>417</v>
      </c>
      <c r="D370" s="127" t="s">
        <v>134</v>
      </c>
      <c r="E370" s="128" t="s">
        <v>398</v>
      </c>
      <c r="F370" s="129" t="s">
        <v>399</v>
      </c>
      <c r="G370" s="130" t="s">
        <v>331</v>
      </c>
      <c r="H370" s="131">
        <v>13.6</v>
      </c>
      <c r="I370" s="132"/>
      <c r="J370" s="133">
        <f>ROUND(I370*H370,2)</f>
        <v>0</v>
      </c>
      <c r="K370" s="129" t="s">
        <v>138</v>
      </c>
      <c r="L370" s="32"/>
      <c r="M370" s="134" t="s">
        <v>19</v>
      </c>
      <c r="N370" s="135" t="s">
        <v>45</v>
      </c>
      <c r="P370" s="136">
        <f>O370*H370</f>
        <v>0</v>
      </c>
      <c r="Q370" s="136">
        <v>3.3899999999999998E-3</v>
      </c>
      <c r="R370" s="136">
        <f>Q370*H370</f>
        <v>4.6103999999999999E-2</v>
      </c>
      <c r="S370" s="136">
        <v>0</v>
      </c>
      <c r="T370" s="137">
        <f>S370*H370</f>
        <v>0</v>
      </c>
      <c r="AR370" s="138" t="s">
        <v>139</v>
      </c>
      <c r="AT370" s="138" t="s">
        <v>134</v>
      </c>
      <c r="AU370" s="138" t="s">
        <v>14</v>
      </c>
      <c r="AY370" s="17" t="s">
        <v>132</v>
      </c>
      <c r="BE370" s="139">
        <f>IF(N370="základní",J370,0)</f>
        <v>0</v>
      </c>
      <c r="BF370" s="139">
        <f>IF(N370="snížená",J370,0)</f>
        <v>0</v>
      </c>
      <c r="BG370" s="139">
        <f>IF(N370="zákl. přenesená",J370,0)</f>
        <v>0</v>
      </c>
      <c r="BH370" s="139">
        <f>IF(N370="sníž. přenesená",J370,0)</f>
        <v>0</v>
      </c>
      <c r="BI370" s="139">
        <f>IF(N370="nulová",J370,0)</f>
        <v>0</v>
      </c>
      <c r="BJ370" s="17" t="s">
        <v>14</v>
      </c>
      <c r="BK370" s="139">
        <f>ROUND(I370*H370,2)</f>
        <v>0</v>
      </c>
      <c r="BL370" s="17" t="s">
        <v>139</v>
      </c>
      <c r="BM370" s="138" t="s">
        <v>418</v>
      </c>
    </row>
    <row r="371" spans="2:65" s="1" customFormat="1" ht="28.8">
      <c r="B371" s="32"/>
      <c r="D371" s="140" t="s">
        <v>141</v>
      </c>
      <c r="F371" s="141" t="s">
        <v>401</v>
      </c>
      <c r="I371" s="142"/>
      <c r="L371" s="32"/>
      <c r="M371" s="143"/>
      <c r="T371" s="53"/>
      <c r="AT371" s="17" t="s">
        <v>141</v>
      </c>
      <c r="AU371" s="17" t="s">
        <v>14</v>
      </c>
    </row>
    <row r="372" spans="2:65" s="1" customFormat="1" ht="10.199999999999999">
      <c r="B372" s="32"/>
      <c r="D372" s="144" t="s">
        <v>143</v>
      </c>
      <c r="F372" s="145" t="s">
        <v>402</v>
      </c>
      <c r="I372" s="142"/>
      <c r="L372" s="32"/>
      <c r="M372" s="143"/>
      <c r="T372" s="53"/>
      <c r="AT372" s="17" t="s">
        <v>143</v>
      </c>
      <c r="AU372" s="17" t="s">
        <v>14</v>
      </c>
    </row>
    <row r="373" spans="2:65" s="13" customFormat="1" ht="10.199999999999999">
      <c r="B373" s="152"/>
      <c r="D373" s="140" t="s">
        <v>145</v>
      </c>
      <c r="E373" s="153" t="s">
        <v>19</v>
      </c>
      <c r="F373" s="154" t="s">
        <v>419</v>
      </c>
      <c r="H373" s="155">
        <v>8</v>
      </c>
      <c r="I373" s="156"/>
      <c r="L373" s="152"/>
      <c r="M373" s="157"/>
      <c r="T373" s="158"/>
      <c r="AT373" s="153" t="s">
        <v>145</v>
      </c>
      <c r="AU373" s="153" t="s">
        <v>14</v>
      </c>
      <c r="AV373" s="13" t="s">
        <v>14</v>
      </c>
      <c r="AW373" s="13" t="s">
        <v>35</v>
      </c>
      <c r="AX373" s="13" t="s">
        <v>73</v>
      </c>
      <c r="AY373" s="153" t="s">
        <v>132</v>
      </c>
    </row>
    <row r="374" spans="2:65" s="13" customFormat="1" ht="10.199999999999999">
      <c r="B374" s="152"/>
      <c r="D374" s="140" t="s">
        <v>145</v>
      </c>
      <c r="E374" s="153" t="s">
        <v>19</v>
      </c>
      <c r="F374" s="154" t="s">
        <v>420</v>
      </c>
      <c r="H374" s="155">
        <v>5.6</v>
      </c>
      <c r="I374" s="156"/>
      <c r="L374" s="152"/>
      <c r="M374" s="157"/>
      <c r="T374" s="158"/>
      <c r="AT374" s="153" t="s">
        <v>145</v>
      </c>
      <c r="AU374" s="153" t="s">
        <v>14</v>
      </c>
      <c r="AV374" s="13" t="s">
        <v>14</v>
      </c>
      <c r="AW374" s="13" t="s">
        <v>35</v>
      </c>
      <c r="AX374" s="13" t="s">
        <v>73</v>
      </c>
      <c r="AY374" s="153" t="s">
        <v>132</v>
      </c>
    </row>
    <row r="375" spans="2:65" s="14" customFormat="1" ht="10.199999999999999">
      <c r="B375" s="159"/>
      <c r="D375" s="140" t="s">
        <v>145</v>
      </c>
      <c r="E375" s="160" t="s">
        <v>19</v>
      </c>
      <c r="F375" s="161" t="s">
        <v>184</v>
      </c>
      <c r="H375" s="162">
        <v>13.6</v>
      </c>
      <c r="I375" s="163"/>
      <c r="L375" s="159"/>
      <c r="M375" s="164"/>
      <c r="T375" s="165"/>
      <c r="AT375" s="160" t="s">
        <v>145</v>
      </c>
      <c r="AU375" s="160" t="s">
        <v>14</v>
      </c>
      <c r="AV375" s="14" t="s">
        <v>139</v>
      </c>
      <c r="AW375" s="14" t="s">
        <v>35</v>
      </c>
      <c r="AX375" s="14" t="s">
        <v>78</v>
      </c>
      <c r="AY375" s="160" t="s">
        <v>132</v>
      </c>
    </row>
    <row r="376" spans="2:65" s="1" customFormat="1" ht="24.15" customHeight="1">
      <c r="B376" s="32"/>
      <c r="C376" s="166" t="s">
        <v>421</v>
      </c>
      <c r="D376" s="166" t="s">
        <v>215</v>
      </c>
      <c r="E376" s="167" t="s">
        <v>409</v>
      </c>
      <c r="F376" s="168" t="s">
        <v>410</v>
      </c>
      <c r="G376" s="169" t="s">
        <v>137</v>
      </c>
      <c r="H376" s="170">
        <v>2.992</v>
      </c>
      <c r="I376" s="171"/>
      <c r="J376" s="172">
        <f>ROUND(I376*H376,2)</f>
        <v>0</v>
      </c>
      <c r="K376" s="168" t="s">
        <v>138</v>
      </c>
      <c r="L376" s="173"/>
      <c r="M376" s="174" t="s">
        <v>19</v>
      </c>
      <c r="N376" s="175" t="s">
        <v>45</v>
      </c>
      <c r="P376" s="136">
        <f>O376*H376</f>
        <v>0</v>
      </c>
      <c r="Q376" s="136">
        <v>8.9999999999999998E-4</v>
      </c>
      <c r="R376" s="136">
        <f>Q376*H376</f>
        <v>2.6928E-3</v>
      </c>
      <c r="S376" s="136">
        <v>0</v>
      </c>
      <c r="T376" s="137">
        <f>S376*H376</f>
        <v>0</v>
      </c>
      <c r="AR376" s="138" t="s">
        <v>147</v>
      </c>
      <c r="AT376" s="138" t="s">
        <v>215</v>
      </c>
      <c r="AU376" s="138" t="s">
        <v>14</v>
      </c>
      <c r="AY376" s="17" t="s">
        <v>132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7" t="s">
        <v>14</v>
      </c>
      <c r="BK376" s="139">
        <f>ROUND(I376*H376,2)</f>
        <v>0</v>
      </c>
      <c r="BL376" s="17" t="s">
        <v>139</v>
      </c>
      <c r="BM376" s="138" t="s">
        <v>422</v>
      </c>
    </row>
    <row r="377" spans="2:65" s="1" customFormat="1" ht="19.2">
      <c r="B377" s="32"/>
      <c r="D377" s="140" t="s">
        <v>141</v>
      </c>
      <c r="F377" s="141" t="s">
        <v>410</v>
      </c>
      <c r="I377" s="142"/>
      <c r="L377" s="32"/>
      <c r="M377" s="143"/>
      <c r="T377" s="53"/>
      <c r="AT377" s="17" t="s">
        <v>141</v>
      </c>
      <c r="AU377" s="17" t="s">
        <v>14</v>
      </c>
    </row>
    <row r="378" spans="2:65" s="13" customFormat="1" ht="10.199999999999999">
      <c r="B378" s="152"/>
      <c r="D378" s="140" t="s">
        <v>145</v>
      </c>
      <c r="E378" s="153" t="s">
        <v>19</v>
      </c>
      <c r="F378" s="154" t="s">
        <v>297</v>
      </c>
      <c r="H378" s="155">
        <v>1.6</v>
      </c>
      <c r="I378" s="156"/>
      <c r="L378" s="152"/>
      <c r="M378" s="157"/>
      <c r="T378" s="158"/>
      <c r="AT378" s="153" t="s">
        <v>145</v>
      </c>
      <c r="AU378" s="153" t="s">
        <v>14</v>
      </c>
      <c r="AV378" s="13" t="s">
        <v>14</v>
      </c>
      <c r="AW378" s="13" t="s">
        <v>35</v>
      </c>
      <c r="AX378" s="13" t="s">
        <v>73</v>
      </c>
      <c r="AY378" s="153" t="s">
        <v>132</v>
      </c>
    </row>
    <row r="379" spans="2:65" s="13" customFormat="1" ht="10.199999999999999">
      <c r="B379" s="152"/>
      <c r="D379" s="140" t="s">
        <v>145</v>
      </c>
      <c r="E379" s="153" t="s">
        <v>19</v>
      </c>
      <c r="F379" s="154" t="s">
        <v>298</v>
      </c>
      <c r="H379" s="155">
        <v>1.1200000000000001</v>
      </c>
      <c r="I379" s="156"/>
      <c r="L379" s="152"/>
      <c r="M379" s="157"/>
      <c r="T379" s="158"/>
      <c r="AT379" s="153" t="s">
        <v>145</v>
      </c>
      <c r="AU379" s="153" t="s">
        <v>14</v>
      </c>
      <c r="AV379" s="13" t="s">
        <v>14</v>
      </c>
      <c r="AW379" s="13" t="s">
        <v>35</v>
      </c>
      <c r="AX379" s="13" t="s">
        <v>73</v>
      </c>
      <c r="AY379" s="153" t="s">
        <v>132</v>
      </c>
    </row>
    <row r="380" spans="2:65" s="14" customFormat="1" ht="10.199999999999999">
      <c r="B380" s="159"/>
      <c r="D380" s="140" t="s">
        <v>145</v>
      </c>
      <c r="E380" s="160" t="s">
        <v>19</v>
      </c>
      <c r="F380" s="161" t="s">
        <v>184</v>
      </c>
      <c r="H380" s="162">
        <v>2.72</v>
      </c>
      <c r="I380" s="163"/>
      <c r="L380" s="159"/>
      <c r="M380" s="164"/>
      <c r="T380" s="165"/>
      <c r="AT380" s="160" t="s">
        <v>145</v>
      </c>
      <c r="AU380" s="160" t="s">
        <v>14</v>
      </c>
      <c r="AV380" s="14" t="s">
        <v>139</v>
      </c>
      <c r="AW380" s="14" t="s">
        <v>35</v>
      </c>
      <c r="AX380" s="14" t="s">
        <v>78</v>
      </c>
      <c r="AY380" s="160" t="s">
        <v>132</v>
      </c>
    </row>
    <row r="381" spans="2:65" s="13" customFormat="1" ht="10.199999999999999">
      <c r="B381" s="152"/>
      <c r="D381" s="140" t="s">
        <v>145</v>
      </c>
      <c r="F381" s="154" t="s">
        <v>423</v>
      </c>
      <c r="H381" s="155">
        <v>2.992</v>
      </c>
      <c r="I381" s="156"/>
      <c r="L381" s="152"/>
      <c r="M381" s="157"/>
      <c r="T381" s="158"/>
      <c r="AT381" s="153" t="s">
        <v>145</v>
      </c>
      <c r="AU381" s="153" t="s">
        <v>14</v>
      </c>
      <c r="AV381" s="13" t="s">
        <v>14</v>
      </c>
      <c r="AW381" s="13" t="s">
        <v>4</v>
      </c>
      <c r="AX381" s="13" t="s">
        <v>78</v>
      </c>
      <c r="AY381" s="153" t="s">
        <v>132</v>
      </c>
    </row>
    <row r="382" spans="2:65" s="1" customFormat="1" ht="44.25" customHeight="1">
      <c r="B382" s="32"/>
      <c r="C382" s="127" t="s">
        <v>424</v>
      </c>
      <c r="D382" s="127" t="s">
        <v>134</v>
      </c>
      <c r="E382" s="128" t="s">
        <v>425</v>
      </c>
      <c r="F382" s="129" t="s">
        <v>426</v>
      </c>
      <c r="G382" s="130" t="s">
        <v>137</v>
      </c>
      <c r="H382" s="131">
        <v>12</v>
      </c>
      <c r="I382" s="132"/>
      <c r="J382" s="133">
        <f>ROUND(I382*H382,2)</f>
        <v>0</v>
      </c>
      <c r="K382" s="129" t="s">
        <v>138</v>
      </c>
      <c r="L382" s="32"/>
      <c r="M382" s="134" t="s">
        <v>19</v>
      </c>
      <c r="N382" s="135" t="s">
        <v>45</v>
      </c>
      <c r="P382" s="136">
        <f>O382*H382</f>
        <v>0</v>
      </c>
      <c r="Q382" s="136">
        <v>1.1599999999999999E-2</v>
      </c>
      <c r="R382" s="136">
        <f>Q382*H382</f>
        <v>0.13919999999999999</v>
      </c>
      <c r="S382" s="136">
        <v>0</v>
      </c>
      <c r="T382" s="137">
        <f>S382*H382</f>
        <v>0</v>
      </c>
      <c r="AR382" s="138" t="s">
        <v>139</v>
      </c>
      <c r="AT382" s="138" t="s">
        <v>134</v>
      </c>
      <c r="AU382" s="138" t="s">
        <v>14</v>
      </c>
      <c r="AY382" s="17" t="s">
        <v>132</v>
      </c>
      <c r="BE382" s="139">
        <f>IF(N382="základní",J382,0)</f>
        <v>0</v>
      </c>
      <c r="BF382" s="139">
        <f>IF(N382="snížená",J382,0)</f>
        <v>0</v>
      </c>
      <c r="BG382" s="139">
        <f>IF(N382="zákl. přenesená",J382,0)</f>
        <v>0</v>
      </c>
      <c r="BH382" s="139">
        <f>IF(N382="sníž. přenesená",J382,0)</f>
        <v>0</v>
      </c>
      <c r="BI382" s="139">
        <f>IF(N382="nulová",J382,0)</f>
        <v>0</v>
      </c>
      <c r="BJ382" s="17" t="s">
        <v>14</v>
      </c>
      <c r="BK382" s="139">
        <f>ROUND(I382*H382,2)</f>
        <v>0</v>
      </c>
      <c r="BL382" s="17" t="s">
        <v>139</v>
      </c>
      <c r="BM382" s="138" t="s">
        <v>427</v>
      </c>
    </row>
    <row r="383" spans="2:65" s="1" customFormat="1" ht="48">
      <c r="B383" s="32"/>
      <c r="D383" s="140" t="s">
        <v>141</v>
      </c>
      <c r="F383" s="141" t="s">
        <v>428</v>
      </c>
      <c r="I383" s="142"/>
      <c r="L383" s="32"/>
      <c r="M383" s="143"/>
      <c r="T383" s="53"/>
      <c r="AT383" s="17" t="s">
        <v>141</v>
      </c>
      <c r="AU383" s="17" t="s">
        <v>14</v>
      </c>
    </row>
    <row r="384" spans="2:65" s="1" customFormat="1" ht="10.199999999999999">
      <c r="B384" s="32"/>
      <c r="D384" s="144" t="s">
        <v>143</v>
      </c>
      <c r="F384" s="145" t="s">
        <v>429</v>
      </c>
      <c r="I384" s="142"/>
      <c r="L384" s="32"/>
      <c r="M384" s="143"/>
      <c r="T384" s="53"/>
      <c r="AT384" s="17" t="s">
        <v>143</v>
      </c>
      <c r="AU384" s="17" t="s">
        <v>14</v>
      </c>
    </row>
    <row r="385" spans="2:65" s="12" customFormat="1" ht="10.199999999999999">
      <c r="B385" s="146"/>
      <c r="D385" s="140" t="s">
        <v>145</v>
      </c>
      <c r="E385" s="147" t="s">
        <v>19</v>
      </c>
      <c r="F385" s="148" t="s">
        <v>301</v>
      </c>
      <c r="H385" s="147" t="s">
        <v>19</v>
      </c>
      <c r="I385" s="149"/>
      <c r="L385" s="146"/>
      <c r="M385" s="150"/>
      <c r="T385" s="151"/>
      <c r="AT385" s="147" t="s">
        <v>145</v>
      </c>
      <c r="AU385" s="147" t="s">
        <v>14</v>
      </c>
      <c r="AV385" s="12" t="s">
        <v>78</v>
      </c>
      <c r="AW385" s="12" t="s">
        <v>35</v>
      </c>
      <c r="AX385" s="12" t="s">
        <v>73</v>
      </c>
      <c r="AY385" s="147" t="s">
        <v>132</v>
      </c>
    </row>
    <row r="386" spans="2:65" s="13" customFormat="1" ht="10.199999999999999">
      <c r="B386" s="152"/>
      <c r="D386" s="140" t="s">
        <v>145</v>
      </c>
      <c r="E386" s="153" t="s">
        <v>19</v>
      </c>
      <c r="F386" s="154" t="s">
        <v>214</v>
      </c>
      <c r="H386" s="155">
        <v>12</v>
      </c>
      <c r="I386" s="156"/>
      <c r="L386" s="152"/>
      <c r="M386" s="157"/>
      <c r="T386" s="158"/>
      <c r="AT386" s="153" t="s">
        <v>145</v>
      </c>
      <c r="AU386" s="153" t="s">
        <v>14</v>
      </c>
      <c r="AV386" s="13" t="s">
        <v>14</v>
      </c>
      <c r="AW386" s="13" t="s">
        <v>35</v>
      </c>
      <c r="AX386" s="13" t="s">
        <v>78</v>
      </c>
      <c r="AY386" s="153" t="s">
        <v>132</v>
      </c>
    </row>
    <row r="387" spans="2:65" s="1" customFormat="1" ht="24.15" customHeight="1">
      <c r="B387" s="32"/>
      <c r="C387" s="166" t="s">
        <v>430</v>
      </c>
      <c r="D387" s="166" t="s">
        <v>215</v>
      </c>
      <c r="E387" s="167" t="s">
        <v>431</v>
      </c>
      <c r="F387" s="168" t="s">
        <v>432</v>
      </c>
      <c r="G387" s="169" t="s">
        <v>137</v>
      </c>
      <c r="H387" s="170">
        <v>12.36</v>
      </c>
      <c r="I387" s="171"/>
      <c r="J387" s="172">
        <f>ROUND(I387*H387,2)</f>
        <v>0</v>
      </c>
      <c r="K387" s="168" t="s">
        <v>138</v>
      </c>
      <c r="L387" s="173"/>
      <c r="M387" s="174" t="s">
        <v>19</v>
      </c>
      <c r="N387" s="175" t="s">
        <v>45</v>
      </c>
      <c r="P387" s="136">
        <f>O387*H387</f>
        <v>0</v>
      </c>
      <c r="Q387" s="136">
        <v>1.7999999999999999E-2</v>
      </c>
      <c r="R387" s="136">
        <f>Q387*H387</f>
        <v>0.22247999999999998</v>
      </c>
      <c r="S387" s="136">
        <v>0</v>
      </c>
      <c r="T387" s="137">
        <f>S387*H387</f>
        <v>0</v>
      </c>
      <c r="AR387" s="138" t="s">
        <v>147</v>
      </c>
      <c r="AT387" s="138" t="s">
        <v>215</v>
      </c>
      <c r="AU387" s="138" t="s">
        <v>14</v>
      </c>
      <c r="AY387" s="17" t="s">
        <v>132</v>
      </c>
      <c r="BE387" s="139">
        <f>IF(N387="základní",J387,0)</f>
        <v>0</v>
      </c>
      <c r="BF387" s="139">
        <f>IF(N387="snížená",J387,0)</f>
        <v>0</v>
      </c>
      <c r="BG387" s="139">
        <f>IF(N387="zákl. přenesená",J387,0)</f>
        <v>0</v>
      </c>
      <c r="BH387" s="139">
        <f>IF(N387="sníž. přenesená",J387,0)</f>
        <v>0</v>
      </c>
      <c r="BI387" s="139">
        <f>IF(N387="nulová",J387,0)</f>
        <v>0</v>
      </c>
      <c r="BJ387" s="17" t="s">
        <v>14</v>
      </c>
      <c r="BK387" s="139">
        <f>ROUND(I387*H387,2)</f>
        <v>0</v>
      </c>
      <c r="BL387" s="17" t="s">
        <v>139</v>
      </c>
      <c r="BM387" s="138" t="s">
        <v>433</v>
      </c>
    </row>
    <row r="388" spans="2:65" s="1" customFormat="1" ht="19.2">
      <c r="B388" s="32"/>
      <c r="D388" s="140" t="s">
        <v>141</v>
      </c>
      <c r="F388" s="141" t="s">
        <v>432</v>
      </c>
      <c r="I388" s="142"/>
      <c r="L388" s="32"/>
      <c r="M388" s="143"/>
      <c r="T388" s="53"/>
      <c r="AT388" s="17" t="s">
        <v>141</v>
      </c>
      <c r="AU388" s="17" t="s">
        <v>14</v>
      </c>
    </row>
    <row r="389" spans="2:65" s="13" customFormat="1" ht="10.199999999999999">
      <c r="B389" s="152"/>
      <c r="D389" s="140" t="s">
        <v>145</v>
      </c>
      <c r="F389" s="154" t="s">
        <v>434</v>
      </c>
      <c r="H389" s="155">
        <v>12.36</v>
      </c>
      <c r="I389" s="156"/>
      <c r="L389" s="152"/>
      <c r="M389" s="157"/>
      <c r="T389" s="158"/>
      <c r="AT389" s="153" t="s">
        <v>145</v>
      </c>
      <c r="AU389" s="153" t="s">
        <v>14</v>
      </c>
      <c r="AV389" s="13" t="s">
        <v>14</v>
      </c>
      <c r="AW389" s="13" t="s">
        <v>4</v>
      </c>
      <c r="AX389" s="13" t="s">
        <v>78</v>
      </c>
      <c r="AY389" s="153" t="s">
        <v>132</v>
      </c>
    </row>
    <row r="390" spans="2:65" s="1" customFormat="1" ht="37.799999999999997" customHeight="1">
      <c r="B390" s="32"/>
      <c r="C390" s="127" t="s">
        <v>435</v>
      </c>
      <c r="D390" s="127" t="s">
        <v>134</v>
      </c>
      <c r="E390" s="128" t="s">
        <v>436</v>
      </c>
      <c r="F390" s="129" t="s">
        <v>437</v>
      </c>
      <c r="G390" s="130" t="s">
        <v>331</v>
      </c>
      <c r="H390" s="131">
        <v>10.4</v>
      </c>
      <c r="I390" s="132"/>
      <c r="J390" s="133">
        <f>ROUND(I390*H390,2)</f>
        <v>0</v>
      </c>
      <c r="K390" s="129" t="s">
        <v>138</v>
      </c>
      <c r="L390" s="32"/>
      <c r="M390" s="134" t="s">
        <v>19</v>
      </c>
      <c r="N390" s="135" t="s">
        <v>45</v>
      </c>
      <c r="P390" s="136">
        <f>O390*H390</f>
        <v>0</v>
      </c>
      <c r="Q390" s="136">
        <v>3.3899999999999998E-3</v>
      </c>
      <c r="R390" s="136">
        <f>Q390*H390</f>
        <v>3.5255999999999996E-2</v>
      </c>
      <c r="S390" s="136">
        <v>0</v>
      </c>
      <c r="T390" s="137">
        <f>S390*H390</f>
        <v>0</v>
      </c>
      <c r="AR390" s="138" t="s">
        <v>139</v>
      </c>
      <c r="AT390" s="138" t="s">
        <v>134</v>
      </c>
      <c r="AU390" s="138" t="s">
        <v>14</v>
      </c>
      <c r="AY390" s="17" t="s">
        <v>132</v>
      </c>
      <c r="BE390" s="139">
        <f>IF(N390="základní",J390,0)</f>
        <v>0</v>
      </c>
      <c r="BF390" s="139">
        <f>IF(N390="snížená",J390,0)</f>
        <v>0</v>
      </c>
      <c r="BG390" s="139">
        <f>IF(N390="zákl. přenesená",J390,0)</f>
        <v>0</v>
      </c>
      <c r="BH390" s="139">
        <f>IF(N390="sníž. přenesená",J390,0)</f>
        <v>0</v>
      </c>
      <c r="BI390" s="139">
        <f>IF(N390="nulová",J390,0)</f>
        <v>0</v>
      </c>
      <c r="BJ390" s="17" t="s">
        <v>14</v>
      </c>
      <c r="BK390" s="139">
        <f>ROUND(I390*H390,2)</f>
        <v>0</v>
      </c>
      <c r="BL390" s="17" t="s">
        <v>139</v>
      </c>
      <c r="BM390" s="138" t="s">
        <v>438</v>
      </c>
    </row>
    <row r="391" spans="2:65" s="1" customFormat="1" ht="38.4">
      <c r="B391" s="32"/>
      <c r="D391" s="140" t="s">
        <v>141</v>
      </c>
      <c r="F391" s="141" t="s">
        <v>439</v>
      </c>
      <c r="I391" s="142"/>
      <c r="L391" s="32"/>
      <c r="M391" s="143"/>
      <c r="T391" s="53"/>
      <c r="AT391" s="17" t="s">
        <v>141</v>
      </c>
      <c r="AU391" s="17" t="s">
        <v>14</v>
      </c>
    </row>
    <row r="392" spans="2:65" s="1" customFormat="1" ht="10.199999999999999">
      <c r="B392" s="32"/>
      <c r="D392" s="144" t="s">
        <v>143</v>
      </c>
      <c r="F392" s="145" t="s">
        <v>440</v>
      </c>
      <c r="I392" s="142"/>
      <c r="L392" s="32"/>
      <c r="M392" s="143"/>
      <c r="T392" s="53"/>
      <c r="AT392" s="17" t="s">
        <v>143</v>
      </c>
      <c r="AU392" s="17" t="s">
        <v>14</v>
      </c>
    </row>
    <row r="393" spans="2:65" s="12" customFormat="1" ht="10.199999999999999">
      <c r="B393" s="146"/>
      <c r="D393" s="140" t="s">
        <v>145</v>
      </c>
      <c r="E393" s="147" t="s">
        <v>19</v>
      </c>
      <c r="F393" s="148" t="s">
        <v>340</v>
      </c>
      <c r="H393" s="147" t="s">
        <v>19</v>
      </c>
      <c r="I393" s="149"/>
      <c r="L393" s="146"/>
      <c r="M393" s="150"/>
      <c r="T393" s="151"/>
      <c r="AT393" s="147" t="s">
        <v>145</v>
      </c>
      <c r="AU393" s="147" t="s">
        <v>14</v>
      </c>
      <c r="AV393" s="12" t="s">
        <v>78</v>
      </c>
      <c r="AW393" s="12" t="s">
        <v>35</v>
      </c>
      <c r="AX393" s="12" t="s">
        <v>73</v>
      </c>
      <c r="AY393" s="147" t="s">
        <v>132</v>
      </c>
    </row>
    <row r="394" spans="2:65" s="13" customFormat="1" ht="10.199999999999999">
      <c r="B394" s="152"/>
      <c r="D394" s="140" t="s">
        <v>145</v>
      </c>
      <c r="E394" s="153" t="s">
        <v>19</v>
      </c>
      <c r="F394" s="154" t="s">
        <v>341</v>
      </c>
      <c r="H394" s="155">
        <v>5.5</v>
      </c>
      <c r="I394" s="156"/>
      <c r="L394" s="152"/>
      <c r="M394" s="157"/>
      <c r="T394" s="158"/>
      <c r="AT394" s="153" t="s">
        <v>145</v>
      </c>
      <c r="AU394" s="153" t="s">
        <v>14</v>
      </c>
      <c r="AV394" s="13" t="s">
        <v>14</v>
      </c>
      <c r="AW394" s="13" t="s">
        <v>35</v>
      </c>
      <c r="AX394" s="13" t="s">
        <v>73</v>
      </c>
      <c r="AY394" s="153" t="s">
        <v>132</v>
      </c>
    </row>
    <row r="395" spans="2:65" s="13" customFormat="1" ht="10.199999999999999">
      <c r="B395" s="152"/>
      <c r="D395" s="140" t="s">
        <v>145</v>
      </c>
      <c r="E395" s="153" t="s">
        <v>19</v>
      </c>
      <c r="F395" s="154" t="s">
        <v>342</v>
      </c>
      <c r="H395" s="155">
        <v>4.9000000000000004</v>
      </c>
      <c r="I395" s="156"/>
      <c r="L395" s="152"/>
      <c r="M395" s="157"/>
      <c r="T395" s="158"/>
      <c r="AT395" s="153" t="s">
        <v>145</v>
      </c>
      <c r="AU395" s="153" t="s">
        <v>14</v>
      </c>
      <c r="AV395" s="13" t="s">
        <v>14</v>
      </c>
      <c r="AW395" s="13" t="s">
        <v>35</v>
      </c>
      <c r="AX395" s="13" t="s">
        <v>73</v>
      </c>
      <c r="AY395" s="153" t="s">
        <v>132</v>
      </c>
    </row>
    <row r="396" spans="2:65" s="14" customFormat="1" ht="10.199999999999999">
      <c r="B396" s="159"/>
      <c r="D396" s="140" t="s">
        <v>145</v>
      </c>
      <c r="E396" s="160" t="s">
        <v>19</v>
      </c>
      <c r="F396" s="161" t="s">
        <v>184</v>
      </c>
      <c r="H396" s="162">
        <v>10.4</v>
      </c>
      <c r="I396" s="163"/>
      <c r="L396" s="159"/>
      <c r="M396" s="164"/>
      <c r="T396" s="165"/>
      <c r="AT396" s="160" t="s">
        <v>145</v>
      </c>
      <c r="AU396" s="160" t="s">
        <v>14</v>
      </c>
      <c r="AV396" s="14" t="s">
        <v>139</v>
      </c>
      <c r="AW396" s="14" t="s">
        <v>35</v>
      </c>
      <c r="AX396" s="14" t="s">
        <v>78</v>
      </c>
      <c r="AY396" s="160" t="s">
        <v>132</v>
      </c>
    </row>
    <row r="397" spans="2:65" s="1" customFormat="1" ht="24.15" customHeight="1">
      <c r="B397" s="32"/>
      <c r="C397" s="166" t="s">
        <v>441</v>
      </c>
      <c r="D397" s="166" t="s">
        <v>215</v>
      </c>
      <c r="E397" s="167" t="s">
        <v>442</v>
      </c>
      <c r="F397" s="168" t="s">
        <v>443</v>
      </c>
      <c r="G397" s="169" t="s">
        <v>137</v>
      </c>
      <c r="H397" s="170">
        <v>3.4319999999999999</v>
      </c>
      <c r="I397" s="171"/>
      <c r="J397" s="172">
        <f>ROUND(I397*H397,2)</f>
        <v>0</v>
      </c>
      <c r="K397" s="168" t="s">
        <v>138</v>
      </c>
      <c r="L397" s="173"/>
      <c r="M397" s="174" t="s">
        <v>19</v>
      </c>
      <c r="N397" s="175" t="s">
        <v>45</v>
      </c>
      <c r="P397" s="136">
        <f>O397*H397</f>
        <v>0</v>
      </c>
      <c r="Q397" s="136">
        <v>6.0000000000000001E-3</v>
      </c>
      <c r="R397" s="136">
        <f>Q397*H397</f>
        <v>2.0591999999999999E-2</v>
      </c>
      <c r="S397" s="136">
        <v>0</v>
      </c>
      <c r="T397" s="137">
        <f>S397*H397</f>
        <v>0</v>
      </c>
      <c r="AR397" s="138" t="s">
        <v>147</v>
      </c>
      <c r="AT397" s="138" t="s">
        <v>215</v>
      </c>
      <c r="AU397" s="138" t="s">
        <v>14</v>
      </c>
      <c r="AY397" s="17" t="s">
        <v>132</v>
      </c>
      <c r="BE397" s="139">
        <f>IF(N397="základní",J397,0)</f>
        <v>0</v>
      </c>
      <c r="BF397" s="139">
        <f>IF(N397="snížená",J397,0)</f>
        <v>0</v>
      </c>
      <c r="BG397" s="139">
        <f>IF(N397="zákl. přenesená",J397,0)</f>
        <v>0</v>
      </c>
      <c r="BH397" s="139">
        <f>IF(N397="sníž. přenesená",J397,0)</f>
        <v>0</v>
      </c>
      <c r="BI397" s="139">
        <f>IF(N397="nulová",J397,0)</f>
        <v>0</v>
      </c>
      <c r="BJ397" s="17" t="s">
        <v>14</v>
      </c>
      <c r="BK397" s="139">
        <f>ROUND(I397*H397,2)</f>
        <v>0</v>
      </c>
      <c r="BL397" s="17" t="s">
        <v>139</v>
      </c>
      <c r="BM397" s="138" t="s">
        <v>444</v>
      </c>
    </row>
    <row r="398" spans="2:65" s="1" customFormat="1" ht="19.2">
      <c r="B398" s="32"/>
      <c r="D398" s="140" t="s">
        <v>141</v>
      </c>
      <c r="F398" s="141" t="s">
        <v>443</v>
      </c>
      <c r="I398" s="142"/>
      <c r="L398" s="32"/>
      <c r="M398" s="143"/>
      <c r="T398" s="53"/>
      <c r="AT398" s="17" t="s">
        <v>141</v>
      </c>
      <c r="AU398" s="17" t="s">
        <v>14</v>
      </c>
    </row>
    <row r="399" spans="2:65" s="12" customFormat="1" ht="10.199999999999999">
      <c r="B399" s="146"/>
      <c r="D399" s="140" t="s">
        <v>145</v>
      </c>
      <c r="E399" s="147" t="s">
        <v>19</v>
      </c>
      <c r="F399" s="148" t="s">
        <v>340</v>
      </c>
      <c r="H399" s="147" t="s">
        <v>19</v>
      </c>
      <c r="I399" s="149"/>
      <c r="L399" s="146"/>
      <c r="M399" s="150"/>
      <c r="T399" s="151"/>
      <c r="AT399" s="147" t="s">
        <v>145</v>
      </c>
      <c r="AU399" s="147" t="s">
        <v>14</v>
      </c>
      <c r="AV399" s="12" t="s">
        <v>78</v>
      </c>
      <c r="AW399" s="12" t="s">
        <v>35</v>
      </c>
      <c r="AX399" s="12" t="s">
        <v>73</v>
      </c>
      <c r="AY399" s="147" t="s">
        <v>132</v>
      </c>
    </row>
    <row r="400" spans="2:65" s="13" customFormat="1" ht="10.199999999999999">
      <c r="B400" s="152"/>
      <c r="D400" s="140" t="s">
        <v>145</v>
      </c>
      <c r="E400" s="153" t="s">
        <v>19</v>
      </c>
      <c r="F400" s="154" t="s">
        <v>445</v>
      </c>
      <c r="H400" s="155">
        <v>1.65</v>
      </c>
      <c r="I400" s="156"/>
      <c r="L400" s="152"/>
      <c r="M400" s="157"/>
      <c r="T400" s="158"/>
      <c r="AT400" s="153" t="s">
        <v>145</v>
      </c>
      <c r="AU400" s="153" t="s">
        <v>14</v>
      </c>
      <c r="AV400" s="13" t="s">
        <v>14</v>
      </c>
      <c r="AW400" s="13" t="s">
        <v>35</v>
      </c>
      <c r="AX400" s="13" t="s">
        <v>73</v>
      </c>
      <c r="AY400" s="153" t="s">
        <v>132</v>
      </c>
    </row>
    <row r="401" spans="2:65" s="13" customFormat="1" ht="10.199999999999999">
      <c r="B401" s="152"/>
      <c r="D401" s="140" t="s">
        <v>145</v>
      </c>
      <c r="E401" s="153" t="s">
        <v>19</v>
      </c>
      <c r="F401" s="154" t="s">
        <v>446</v>
      </c>
      <c r="H401" s="155">
        <v>1.47</v>
      </c>
      <c r="I401" s="156"/>
      <c r="L401" s="152"/>
      <c r="M401" s="157"/>
      <c r="T401" s="158"/>
      <c r="AT401" s="153" t="s">
        <v>145</v>
      </c>
      <c r="AU401" s="153" t="s">
        <v>14</v>
      </c>
      <c r="AV401" s="13" t="s">
        <v>14</v>
      </c>
      <c r="AW401" s="13" t="s">
        <v>35</v>
      </c>
      <c r="AX401" s="13" t="s">
        <v>73</v>
      </c>
      <c r="AY401" s="153" t="s">
        <v>132</v>
      </c>
    </row>
    <row r="402" spans="2:65" s="14" customFormat="1" ht="10.199999999999999">
      <c r="B402" s="159"/>
      <c r="D402" s="140" t="s">
        <v>145</v>
      </c>
      <c r="E402" s="160" t="s">
        <v>19</v>
      </c>
      <c r="F402" s="161" t="s">
        <v>184</v>
      </c>
      <c r="H402" s="162">
        <v>3.12</v>
      </c>
      <c r="I402" s="163"/>
      <c r="L402" s="159"/>
      <c r="M402" s="164"/>
      <c r="T402" s="165"/>
      <c r="AT402" s="160" t="s">
        <v>145</v>
      </c>
      <c r="AU402" s="160" t="s">
        <v>14</v>
      </c>
      <c r="AV402" s="14" t="s">
        <v>139</v>
      </c>
      <c r="AW402" s="14" t="s">
        <v>35</v>
      </c>
      <c r="AX402" s="14" t="s">
        <v>78</v>
      </c>
      <c r="AY402" s="160" t="s">
        <v>132</v>
      </c>
    </row>
    <row r="403" spans="2:65" s="13" customFormat="1" ht="10.199999999999999">
      <c r="B403" s="152"/>
      <c r="D403" s="140" t="s">
        <v>145</v>
      </c>
      <c r="F403" s="154" t="s">
        <v>447</v>
      </c>
      <c r="H403" s="155">
        <v>3.4319999999999999</v>
      </c>
      <c r="I403" s="156"/>
      <c r="L403" s="152"/>
      <c r="M403" s="157"/>
      <c r="T403" s="158"/>
      <c r="AT403" s="153" t="s">
        <v>145</v>
      </c>
      <c r="AU403" s="153" t="s">
        <v>14</v>
      </c>
      <c r="AV403" s="13" t="s">
        <v>14</v>
      </c>
      <c r="AW403" s="13" t="s">
        <v>4</v>
      </c>
      <c r="AX403" s="13" t="s">
        <v>78</v>
      </c>
      <c r="AY403" s="153" t="s">
        <v>132</v>
      </c>
    </row>
    <row r="404" spans="2:65" s="1" customFormat="1" ht="37.799999999999997" customHeight="1">
      <c r="B404" s="32"/>
      <c r="C404" s="127" t="s">
        <v>448</v>
      </c>
      <c r="D404" s="127" t="s">
        <v>134</v>
      </c>
      <c r="E404" s="128" t="s">
        <v>449</v>
      </c>
      <c r="F404" s="129" t="s">
        <v>450</v>
      </c>
      <c r="G404" s="130" t="s">
        <v>137</v>
      </c>
      <c r="H404" s="131">
        <v>495</v>
      </c>
      <c r="I404" s="132"/>
      <c r="J404" s="133">
        <f>ROUND(I404*H404,2)</f>
        <v>0</v>
      </c>
      <c r="K404" s="129" t="s">
        <v>138</v>
      </c>
      <c r="L404" s="32"/>
      <c r="M404" s="134" t="s">
        <v>19</v>
      </c>
      <c r="N404" s="135" t="s">
        <v>45</v>
      </c>
      <c r="P404" s="136">
        <f>O404*H404</f>
        <v>0</v>
      </c>
      <c r="Q404" s="136">
        <v>8.0000000000000007E-5</v>
      </c>
      <c r="R404" s="136">
        <f>Q404*H404</f>
        <v>3.9600000000000003E-2</v>
      </c>
      <c r="S404" s="136">
        <v>0</v>
      </c>
      <c r="T404" s="137">
        <f>S404*H404</f>
        <v>0</v>
      </c>
      <c r="AR404" s="138" t="s">
        <v>139</v>
      </c>
      <c r="AT404" s="138" t="s">
        <v>134</v>
      </c>
      <c r="AU404" s="138" t="s">
        <v>14</v>
      </c>
      <c r="AY404" s="17" t="s">
        <v>132</v>
      </c>
      <c r="BE404" s="139">
        <f>IF(N404="základní",J404,0)</f>
        <v>0</v>
      </c>
      <c r="BF404" s="139">
        <f>IF(N404="snížená",J404,0)</f>
        <v>0</v>
      </c>
      <c r="BG404" s="139">
        <f>IF(N404="zákl. přenesená",J404,0)</f>
        <v>0</v>
      </c>
      <c r="BH404" s="139">
        <f>IF(N404="sníž. přenesená",J404,0)</f>
        <v>0</v>
      </c>
      <c r="BI404" s="139">
        <f>IF(N404="nulová",J404,0)</f>
        <v>0</v>
      </c>
      <c r="BJ404" s="17" t="s">
        <v>14</v>
      </c>
      <c r="BK404" s="139">
        <f>ROUND(I404*H404,2)</f>
        <v>0</v>
      </c>
      <c r="BL404" s="17" t="s">
        <v>139</v>
      </c>
      <c r="BM404" s="138" t="s">
        <v>451</v>
      </c>
    </row>
    <row r="405" spans="2:65" s="1" customFormat="1" ht="28.8">
      <c r="B405" s="32"/>
      <c r="D405" s="140" t="s">
        <v>141</v>
      </c>
      <c r="F405" s="141" t="s">
        <v>452</v>
      </c>
      <c r="I405" s="142"/>
      <c r="L405" s="32"/>
      <c r="M405" s="143"/>
      <c r="T405" s="53"/>
      <c r="AT405" s="17" t="s">
        <v>141</v>
      </c>
      <c r="AU405" s="17" t="s">
        <v>14</v>
      </c>
    </row>
    <row r="406" spans="2:65" s="1" customFormat="1" ht="10.199999999999999">
      <c r="B406" s="32"/>
      <c r="D406" s="144" t="s">
        <v>143</v>
      </c>
      <c r="F406" s="145" t="s">
        <v>453</v>
      </c>
      <c r="I406" s="142"/>
      <c r="L406" s="32"/>
      <c r="M406" s="143"/>
      <c r="T406" s="53"/>
      <c r="AT406" s="17" t="s">
        <v>143</v>
      </c>
      <c r="AU406" s="17" t="s">
        <v>14</v>
      </c>
    </row>
    <row r="407" spans="2:65" s="13" customFormat="1" ht="10.199999999999999">
      <c r="B407" s="152"/>
      <c r="D407" s="140" t="s">
        <v>145</v>
      </c>
      <c r="E407" s="153" t="s">
        <v>19</v>
      </c>
      <c r="F407" s="154" t="s">
        <v>454</v>
      </c>
      <c r="H407" s="155">
        <v>495</v>
      </c>
      <c r="I407" s="156"/>
      <c r="L407" s="152"/>
      <c r="M407" s="157"/>
      <c r="T407" s="158"/>
      <c r="AT407" s="153" t="s">
        <v>145</v>
      </c>
      <c r="AU407" s="153" t="s">
        <v>14</v>
      </c>
      <c r="AV407" s="13" t="s">
        <v>14</v>
      </c>
      <c r="AW407" s="13" t="s">
        <v>35</v>
      </c>
      <c r="AX407" s="13" t="s">
        <v>78</v>
      </c>
      <c r="AY407" s="153" t="s">
        <v>132</v>
      </c>
    </row>
    <row r="408" spans="2:65" s="1" customFormat="1" ht="37.799999999999997" customHeight="1">
      <c r="B408" s="32"/>
      <c r="C408" s="127" t="s">
        <v>455</v>
      </c>
      <c r="D408" s="127" t="s">
        <v>134</v>
      </c>
      <c r="E408" s="128" t="s">
        <v>456</v>
      </c>
      <c r="F408" s="129" t="s">
        <v>457</v>
      </c>
      <c r="G408" s="130" t="s">
        <v>137</v>
      </c>
      <c r="H408" s="131">
        <v>12</v>
      </c>
      <c r="I408" s="132"/>
      <c r="J408" s="133">
        <f>ROUND(I408*H408,2)</f>
        <v>0</v>
      </c>
      <c r="K408" s="129" t="s">
        <v>138</v>
      </c>
      <c r="L408" s="32"/>
      <c r="M408" s="134" t="s">
        <v>19</v>
      </c>
      <c r="N408" s="135" t="s">
        <v>45</v>
      </c>
      <c r="P408" s="136">
        <f>O408*H408</f>
        <v>0</v>
      </c>
      <c r="Q408" s="136">
        <v>8.0000000000000007E-5</v>
      </c>
      <c r="R408" s="136">
        <f>Q408*H408</f>
        <v>9.6000000000000013E-4</v>
      </c>
      <c r="S408" s="136">
        <v>0</v>
      </c>
      <c r="T408" s="137">
        <f>S408*H408</f>
        <v>0</v>
      </c>
      <c r="AR408" s="138" t="s">
        <v>139</v>
      </c>
      <c r="AT408" s="138" t="s">
        <v>134</v>
      </c>
      <c r="AU408" s="138" t="s">
        <v>14</v>
      </c>
      <c r="AY408" s="17" t="s">
        <v>132</v>
      </c>
      <c r="BE408" s="139">
        <f>IF(N408="základní",J408,0)</f>
        <v>0</v>
      </c>
      <c r="BF408" s="139">
        <f>IF(N408="snížená",J408,0)</f>
        <v>0</v>
      </c>
      <c r="BG408" s="139">
        <f>IF(N408="zákl. přenesená",J408,0)</f>
        <v>0</v>
      </c>
      <c r="BH408" s="139">
        <f>IF(N408="sníž. přenesená",J408,0)</f>
        <v>0</v>
      </c>
      <c r="BI408" s="139">
        <f>IF(N408="nulová",J408,0)</f>
        <v>0</v>
      </c>
      <c r="BJ408" s="17" t="s">
        <v>14</v>
      </c>
      <c r="BK408" s="139">
        <f>ROUND(I408*H408,2)</f>
        <v>0</v>
      </c>
      <c r="BL408" s="17" t="s">
        <v>139</v>
      </c>
      <c r="BM408" s="138" t="s">
        <v>458</v>
      </c>
    </row>
    <row r="409" spans="2:65" s="1" customFormat="1" ht="38.4">
      <c r="B409" s="32"/>
      <c r="D409" s="140" t="s">
        <v>141</v>
      </c>
      <c r="F409" s="141" t="s">
        <v>459</v>
      </c>
      <c r="I409" s="142"/>
      <c r="L409" s="32"/>
      <c r="M409" s="143"/>
      <c r="T409" s="53"/>
      <c r="AT409" s="17" t="s">
        <v>141</v>
      </c>
      <c r="AU409" s="17" t="s">
        <v>14</v>
      </c>
    </row>
    <row r="410" spans="2:65" s="1" customFormat="1" ht="10.199999999999999">
      <c r="B410" s="32"/>
      <c r="D410" s="144" t="s">
        <v>143</v>
      </c>
      <c r="F410" s="145" t="s">
        <v>460</v>
      </c>
      <c r="I410" s="142"/>
      <c r="L410" s="32"/>
      <c r="M410" s="143"/>
      <c r="T410" s="53"/>
      <c r="AT410" s="17" t="s">
        <v>143</v>
      </c>
      <c r="AU410" s="17" t="s">
        <v>14</v>
      </c>
    </row>
    <row r="411" spans="2:65" s="1" customFormat="1" ht="24.15" customHeight="1">
      <c r="B411" s="32"/>
      <c r="C411" s="127" t="s">
        <v>461</v>
      </c>
      <c r="D411" s="127" t="s">
        <v>134</v>
      </c>
      <c r="E411" s="128" t="s">
        <v>462</v>
      </c>
      <c r="F411" s="129" t="s">
        <v>463</v>
      </c>
      <c r="G411" s="130" t="s">
        <v>331</v>
      </c>
      <c r="H411" s="131">
        <v>90</v>
      </c>
      <c r="I411" s="132"/>
      <c r="J411" s="133">
        <f>ROUND(I411*H411,2)</f>
        <v>0</v>
      </c>
      <c r="K411" s="129" t="s">
        <v>138</v>
      </c>
      <c r="L411" s="32"/>
      <c r="M411" s="134" t="s">
        <v>19</v>
      </c>
      <c r="N411" s="135" t="s">
        <v>45</v>
      </c>
      <c r="P411" s="136">
        <f>O411*H411</f>
        <v>0</v>
      </c>
      <c r="Q411" s="136">
        <v>3.0000000000000001E-5</v>
      </c>
      <c r="R411" s="136">
        <f>Q411*H411</f>
        <v>2.7000000000000001E-3</v>
      </c>
      <c r="S411" s="136">
        <v>0</v>
      </c>
      <c r="T411" s="137">
        <f>S411*H411</f>
        <v>0</v>
      </c>
      <c r="AR411" s="138" t="s">
        <v>139</v>
      </c>
      <c r="AT411" s="138" t="s">
        <v>134</v>
      </c>
      <c r="AU411" s="138" t="s">
        <v>14</v>
      </c>
      <c r="AY411" s="17" t="s">
        <v>132</v>
      </c>
      <c r="BE411" s="139">
        <f>IF(N411="základní",J411,0)</f>
        <v>0</v>
      </c>
      <c r="BF411" s="139">
        <f>IF(N411="snížená",J411,0)</f>
        <v>0</v>
      </c>
      <c r="BG411" s="139">
        <f>IF(N411="zákl. přenesená",J411,0)</f>
        <v>0</v>
      </c>
      <c r="BH411" s="139">
        <f>IF(N411="sníž. přenesená",J411,0)</f>
        <v>0</v>
      </c>
      <c r="BI411" s="139">
        <f>IF(N411="nulová",J411,0)</f>
        <v>0</v>
      </c>
      <c r="BJ411" s="17" t="s">
        <v>14</v>
      </c>
      <c r="BK411" s="139">
        <f>ROUND(I411*H411,2)</f>
        <v>0</v>
      </c>
      <c r="BL411" s="17" t="s">
        <v>139</v>
      </c>
      <c r="BM411" s="138" t="s">
        <v>464</v>
      </c>
    </row>
    <row r="412" spans="2:65" s="1" customFormat="1" ht="19.2">
      <c r="B412" s="32"/>
      <c r="D412" s="140" t="s">
        <v>141</v>
      </c>
      <c r="F412" s="141" t="s">
        <v>465</v>
      </c>
      <c r="I412" s="142"/>
      <c r="L412" s="32"/>
      <c r="M412" s="143"/>
      <c r="T412" s="53"/>
      <c r="AT412" s="17" t="s">
        <v>141</v>
      </c>
      <c r="AU412" s="17" t="s">
        <v>14</v>
      </c>
    </row>
    <row r="413" spans="2:65" s="1" customFormat="1" ht="10.199999999999999">
      <c r="B413" s="32"/>
      <c r="D413" s="144" t="s">
        <v>143</v>
      </c>
      <c r="F413" s="145" t="s">
        <v>466</v>
      </c>
      <c r="I413" s="142"/>
      <c r="L413" s="32"/>
      <c r="M413" s="143"/>
      <c r="T413" s="53"/>
      <c r="AT413" s="17" t="s">
        <v>143</v>
      </c>
      <c r="AU413" s="17" t="s">
        <v>14</v>
      </c>
    </row>
    <row r="414" spans="2:65" s="1" customFormat="1" ht="24.15" customHeight="1">
      <c r="B414" s="32"/>
      <c r="C414" s="166" t="s">
        <v>467</v>
      </c>
      <c r="D414" s="166" t="s">
        <v>215</v>
      </c>
      <c r="E414" s="167" t="s">
        <v>468</v>
      </c>
      <c r="F414" s="168" t="s">
        <v>469</v>
      </c>
      <c r="G414" s="169" t="s">
        <v>331</v>
      </c>
      <c r="H414" s="170">
        <v>99</v>
      </c>
      <c r="I414" s="171"/>
      <c r="J414" s="172">
        <f>ROUND(I414*H414,2)</f>
        <v>0</v>
      </c>
      <c r="K414" s="168" t="s">
        <v>138</v>
      </c>
      <c r="L414" s="173"/>
      <c r="M414" s="174" t="s">
        <v>19</v>
      </c>
      <c r="N414" s="175" t="s">
        <v>45</v>
      </c>
      <c r="P414" s="136">
        <f>O414*H414</f>
        <v>0</v>
      </c>
      <c r="Q414" s="136">
        <v>5.9999999999999995E-4</v>
      </c>
      <c r="R414" s="136">
        <f>Q414*H414</f>
        <v>5.9399999999999994E-2</v>
      </c>
      <c r="S414" s="136">
        <v>0</v>
      </c>
      <c r="T414" s="137">
        <f>S414*H414</f>
        <v>0</v>
      </c>
      <c r="AR414" s="138" t="s">
        <v>147</v>
      </c>
      <c r="AT414" s="138" t="s">
        <v>215</v>
      </c>
      <c r="AU414" s="138" t="s">
        <v>14</v>
      </c>
      <c r="AY414" s="17" t="s">
        <v>132</v>
      </c>
      <c r="BE414" s="139">
        <f>IF(N414="základní",J414,0)</f>
        <v>0</v>
      </c>
      <c r="BF414" s="139">
        <f>IF(N414="snížená",J414,0)</f>
        <v>0</v>
      </c>
      <c r="BG414" s="139">
        <f>IF(N414="zákl. přenesená",J414,0)</f>
        <v>0</v>
      </c>
      <c r="BH414" s="139">
        <f>IF(N414="sníž. přenesená",J414,0)</f>
        <v>0</v>
      </c>
      <c r="BI414" s="139">
        <f>IF(N414="nulová",J414,0)</f>
        <v>0</v>
      </c>
      <c r="BJ414" s="17" t="s">
        <v>14</v>
      </c>
      <c r="BK414" s="139">
        <f>ROUND(I414*H414,2)</f>
        <v>0</v>
      </c>
      <c r="BL414" s="17" t="s">
        <v>139</v>
      </c>
      <c r="BM414" s="138" t="s">
        <v>470</v>
      </c>
    </row>
    <row r="415" spans="2:65" s="1" customFormat="1" ht="10.199999999999999">
      <c r="B415" s="32"/>
      <c r="D415" s="140" t="s">
        <v>141</v>
      </c>
      <c r="F415" s="141" t="s">
        <v>469</v>
      </c>
      <c r="I415" s="142"/>
      <c r="L415" s="32"/>
      <c r="M415" s="143"/>
      <c r="T415" s="53"/>
      <c r="AT415" s="17" t="s">
        <v>141</v>
      </c>
      <c r="AU415" s="17" t="s">
        <v>14</v>
      </c>
    </row>
    <row r="416" spans="2:65" s="13" customFormat="1" ht="10.199999999999999">
      <c r="B416" s="152"/>
      <c r="D416" s="140" t="s">
        <v>145</v>
      </c>
      <c r="F416" s="154" t="s">
        <v>471</v>
      </c>
      <c r="H416" s="155">
        <v>99</v>
      </c>
      <c r="I416" s="156"/>
      <c r="L416" s="152"/>
      <c r="M416" s="157"/>
      <c r="T416" s="158"/>
      <c r="AT416" s="153" t="s">
        <v>145</v>
      </c>
      <c r="AU416" s="153" t="s">
        <v>14</v>
      </c>
      <c r="AV416" s="13" t="s">
        <v>14</v>
      </c>
      <c r="AW416" s="13" t="s">
        <v>4</v>
      </c>
      <c r="AX416" s="13" t="s">
        <v>78</v>
      </c>
      <c r="AY416" s="153" t="s">
        <v>132</v>
      </c>
    </row>
    <row r="417" spans="2:65" s="1" customFormat="1" ht="16.5" customHeight="1">
      <c r="B417" s="32"/>
      <c r="C417" s="127" t="s">
        <v>472</v>
      </c>
      <c r="D417" s="127" t="s">
        <v>134</v>
      </c>
      <c r="E417" s="128" t="s">
        <v>473</v>
      </c>
      <c r="F417" s="129" t="s">
        <v>474</v>
      </c>
      <c r="G417" s="130" t="s">
        <v>331</v>
      </c>
      <c r="H417" s="131">
        <v>156</v>
      </c>
      <c r="I417" s="132"/>
      <c r="J417" s="133">
        <f>ROUND(I417*H417,2)</f>
        <v>0</v>
      </c>
      <c r="K417" s="129" t="s">
        <v>138</v>
      </c>
      <c r="L417" s="32"/>
      <c r="M417" s="134" t="s">
        <v>19</v>
      </c>
      <c r="N417" s="135" t="s">
        <v>45</v>
      </c>
      <c r="P417" s="136">
        <f>O417*H417</f>
        <v>0</v>
      </c>
      <c r="Q417" s="136">
        <v>0</v>
      </c>
      <c r="R417" s="136">
        <f>Q417*H417</f>
        <v>0</v>
      </c>
      <c r="S417" s="136">
        <v>0</v>
      </c>
      <c r="T417" s="137">
        <f>S417*H417</f>
        <v>0</v>
      </c>
      <c r="AR417" s="138" t="s">
        <v>139</v>
      </c>
      <c r="AT417" s="138" t="s">
        <v>134</v>
      </c>
      <c r="AU417" s="138" t="s">
        <v>14</v>
      </c>
      <c r="AY417" s="17" t="s">
        <v>132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7" t="s">
        <v>14</v>
      </c>
      <c r="BK417" s="139">
        <f>ROUND(I417*H417,2)</f>
        <v>0</v>
      </c>
      <c r="BL417" s="17" t="s">
        <v>139</v>
      </c>
      <c r="BM417" s="138" t="s">
        <v>475</v>
      </c>
    </row>
    <row r="418" spans="2:65" s="1" customFormat="1" ht="19.2">
      <c r="B418" s="32"/>
      <c r="D418" s="140" t="s">
        <v>141</v>
      </c>
      <c r="F418" s="141" t="s">
        <v>476</v>
      </c>
      <c r="I418" s="142"/>
      <c r="L418" s="32"/>
      <c r="M418" s="143"/>
      <c r="T418" s="53"/>
      <c r="AT418" s="17" t="s">
        <v>141</v>
      </c>
      <c r="AU418" s="17" t="s">
        <v>14</v>
      </c>
    </row>
    <row r="419" spans="2:65" s="1" customFormat="1" ht="10.199999999999999">
      <c r="B419" s="32"/>
      <c r="D419" s="144" t="s">
        <v>143</v>
      </c>
      <c r="F419" s="145" t="s">
        <v>477</v>
      </c>
      <c r="I419" s="142"/>
      <c r="L419" s="32"/>
      <c r="M419" s="143"/>
      <c r="T419" s="53"/>
      <c r="AT419" s="17" t="s">
        <v>143</v>
      </c>
      <c r="AU419" s="17" t="s">
        <v>14</v>
      </c>
    </row>
    <row r="420" spans="2:65" s="13" customFormat="1" ht="10.199999999999999">
      <c r="B420" s="152"/>
      <c r="D420" s="140" t="s">
        <v>145</v>
      </c>
      <c r="E420" s="153" t="s">
        <v>19</v>
      </c>
      <c r="F420" s="154" t="s">
        <v>478</v>
      </c>
      <c r="H420" s="155">
        <v>156</v>
      </c>
      <c r="I420" s="156"/>
      <c r="L420" s="152"/>
      <c r="M420" s="157"/>
      <c r="T420" s="158"/>
      <c r="AT420" s="153" t="s">
        <v>145</v>
      </c>
      <c r="AU420" s="153" t="s">
        <v>14</v>
      </c>
      <c r="AV420" s="13" t="s">
        <v>14</v>
      </c>
      <c r="AW420" s="13" t="s">
        <v>35</v>
      </c>
      <c r="AX420" s="13" t="s">
        <v>78</v>
      </c>
      <c r="AY420" s="153" t="s">
        <v>132</v>
      </c>
    </row>
    <row r="421" spans="2:65" s="1" customFormat="1" ht="24.15" customHeight="1">
      <c r="B421" s="32"/>
      <c r="C421" s="166" t="s">
        <v>479</v>
      </c>
      <c r="D421" s="166" t="s">
        <v>215</v>
      </c>
      <c r="E421" s="167" t="s">
        <v>365</v>
      </c>
      <c r="F421" s="168" t="s">
        <v>366</v>
      </c>
      <c r="G421" s="169" t="s">
        <v>331</v>
      </c>
      <c r="H421" s="170">
        <v>171.6</v>
      </c>
      <c r="I421" s="171"/>
      <c r="J421" s="172">
        <f>ROUND(I421*H421,2)</f>
        <v>0</v>
      </c>
      <c r="K421" s="168" t="s">
        <v>138</v>
      </c>
      <c r="L421" s="173"/>
      <c r="M421" s="174" t="s">
        <v>19</v>
      </c>
      <c r="N421" s="175" t="s">
        <v>45</v>
      </c>
      <c r="P421" s="136">
        <f>O421*H421</f>
        <v>0</v>
      </c>
      <c r="Q421" s="136">
        <v>1.2E-4</v>
      </c>
      <c r="R421" s="136">
        <f>Q421*H421</f>
        <v>2.0591999999999999E-2</v>
      </c>
      <c r="S421" s="136">
        <v>0</v>
      </c>
      <c r="T421" s="137">
        <f>S421*H421</f>
        <v>0</v>
      </c>
      <c r="AR421" s="138" t="s">
        <v>147</v>
      </c>
      <c r="AT421" s="138" t="s">
        <v>215</v>
      </c>
      <c r="AU421" s="138" t="s">
        <v>14</v>
      </c>
      <c r="AY421" s="17" t="s">
        <v>132</v>
      </c>
      <c r="BE421" s="139">
        <f>IF(N421="základní",J421,0)</f>
        <v>0</v>
      </c>
      <c r="BF421" s="139">
        <f>IF(N421="snížená",J421,0)</f>
        <v>0</v>
      </c>
      <c r="BG421" s="139">
        <f>IF(N421="zákl. přenesená",J421,0)</f>
        <v>0</v>
      </c>
      <c r="BH421" s="139">
        <f>IF(N421="sníž. přenesená",J421,0)</f>
        <v>0</v>
      </c>
      <c r="BI421" s="139">
        <f>IF(N421="nulová",J421,0)</f>
        <v>0</v>
      </c>
      <c r="BJ421" s="17" t="s">
        <v>14</v>
      </c>
      <c r="BK421" s="139">
        <f>ROUND(I421*H421,2)</f>
        <v>0</v>
      </c>
      <c r="BL421" s="17" t="s">
        <v>139</v>
      </c>
      <c r="BM421" s="138" t="s">
        <v>480</v>
      </c>
    </row>
    <row r="422" spans="2:65" s="1" customFormat="1" ht="19.2">
      <c r="B422" s="32"/>
      <c r="D422" s="140" t="s">
        <v>141</v>
      </c>
      <c r="F422" s="141" t="s">
        <v>366</v>
      </c>
      <c r="I422" s="142"/>
      <c r="L422" s="32"/>
      <c r="M422" s="143"/>
      <c r="T422" s="53"/>
      <c r="AT422" s="17" t="s">
        <v>141</v>
      </c>
      <c r="AU422" s="17" t="s">
        <v>14</v>
      </c>
    </row>
    <row r="423" spans="2:65" s="13" customFormat="1" ht="10.199999999999999">
      <c r="B423" s="152"/>
      <c r="D423" s="140" t="s">
        <v>145</v>
      </c>
      <c r="F423" s="154" t="s">
        <v>481</v>
      </c>
      <c r="H423" s="155">
        <v>171.6</v>
      </c>
      <c r="I423" s="156"/>
      <c r="L423" s="152"/>
      <c r="M423" s="157"/>
      <c r="T423" s="158"/>
      <c r="AT423" s="153" t="s">
        <v>145</v>
      </c>
      <c r="AU423" s="153" t="s">
        <v>14</v>
      </c>
      <c r="AV423" s="13" t="s">
        <v>14</v>
      </c>
      <c r="AW423" s="13" t="s">
        <v>4</v>
      </c>
      <c r="AX423" s="13" t="s">
        <v>78</v>
      </c>
      <c r="AY423" s="153" t="s">
        <v>132</v>
      </c>
    </row>
    <row r="424" spans="2:65" s="1" customFormat="1" ht="24.15" customHeight="1">
      <c r="B424" s="32"/>
      <c r="C424" s="127" t="s">
        <v>482</v>
      </c>
      <c r="D424" s="127" t="s">
        <v>134</v>
      </c>
      <c r="E424" s="128" t="s">
        <v>483</v>
      </c>
      <c r="F424" s="129" t="s">
        <v>484</v>
      </c>
      <c r="G424" s="130" t="s">
        <v>137</v>
      </c>
      <c r="H424" s="131">
        <v>172.95</v>
      </c>
      <c r="I424" s="132"/>
      <c r="J424" s="133">
        <f>ROUND(I424*H424,2)</f>
        <v>0</v>
      </c>
      <c r="K424" s="129" t="s">
        <v>138</v>
      </c>
      <c r="L424" s="32"/>
      <c r="M424" s="134" t="s">
        <v>19</v>
      </c>
      <c r="N424" s="135" t="s">
        <v>45</v>
      </c>
      <c r="P424" s="136">
        <f>O424*H424</f>
        <v>0</v>
      </c>
      <c r="Q424" s="136">
        <v>1.1979999999999999E-2</v>
      </c>
      <c r="R424" s="136">
        <f>Q424*H424</f>
        <v>2.0719409999999998</v>
      </c>
      <c r="S424" s="136">
        <v>0</v>
      </c>
      <c r="T424" s="137">
        <f>S424*H424</f>
        <v>0</v>
      </c>
      <c r="AR424" s="138" t="s">
        <v>139</v>
      </c>
      <c r="AT424" s="138" t="s">
        <v>134</v>
      </c>
      <c r="AU424" s="138" t="s">
        <v>14</v>
      </c>
      <c r="AY424" s="17" t="s">
        <v>132</v>
      </c>
      <c r="BE424" s="139">
        <f>IF(N424="základní",J424,0)</f>
        <v>0</v>
      </c>
      <c r="BF424" s="139">
        <f>IF(N424="snížená",J424,0)</f>
        <v>0</v>
      </c>
      <c r="BG424" s="139">
        <f>IF(N424="zákl. přenesená",J424,0)</f>
        <v>0</v>
      </c>
      <c r="BH424" s="139">
        <f>IF(N424="sníž. přenesená",J424,0)</f>
        <v>0</v>
      </c>
      <c r="BI424" s="139">
        <f>IF(N424="nulová",J424,0)</f>
        <v>0</v>
      </c>
      <c r="BJ424" s="17" t="s">
        <v>14</v>
      </c>
      <c r="BK424" s="139">
        <f>ROUND(I424*H424,2)</f>
        <v>0</v>
      </c>
      <c r="BL424" s="17" t="s">
        <v>139</v>
      </c>
      <c r="BM424" s="138" t="s">
        <v>485</v>
      </c>
    </row>
    <row r="425" spans="2:65" s="1" customFormat="1" ht="19.2">
      <c r="B425" s="32"/>
      <c r="D425" s="140" t="s">
        <v>141</v>
      </c>
      <c r="F425" s="141" t="s">
        <v>486</v>
      </c>
      <c r="I425" s="142"/>
      <c r="L425" s="32"/>
      <c r="M425" s="143"/>
      <c r="T425" s="53"/>
      <c r="AT425" s="17" t="s">
        <v>141</v>
      </c>
      <c r="AU425" s="17" t="s">
        <v>14</v>
      </c>
    </row>
    <row r="426" spans="2:65" s="1" customFormat="1" ht="10.199999999999999">
      <c r="B426" s="32"/>
      <c r="D426" s="144" t="s">
        <v>143</v>
      </c>
      <c r="F426" s="145" t="s">
        <v>487</v>
      </c>
      <c r="I426" s="142"/>
      <c r="L426" s="32"/>
      <c r="M426" s="143"/>
      <c r="T426" s="53"/>
      <c r="AT426" s="17" t="s">
        <v>143</v>
      </c>
      <c r="AU426" s="17" t="s">
        <v>14</v>
      </c>
    </row>
    <row r="427" spans="2:65" s="12" customFormat="1" ht="10.199999999999999">
      <c r="B427" s="146"/>
      <c r="D427" s="140" t="s">
        <v>145</v>
      </c>
      <c r="E427" s="147" t="s">
        <v>19</v>
      </c>
      <c r="F427" s="148" t="s">
        <v>299</v>
      </c>
      <c r="H427" s="147" t="s">
        <v>19</v>
      </c>
      <c r="I427" s="149"/>
      <c r="L427" s="146"/>
      <c r="M427" s="150"/>
      <c r="T427" s="151"/>
      <c r="AT427" s="147" t="s">
        <v>145</v>
      </c>
      <c r="AU427" s="147" t="s">
        <v>14</v>
      </c>
      <c r="AV427" s="12" t="s">
        <v>78</v>
      </c>
      <c r="AW427" s="12" t="s">
        <v>35</v>
      </c>
      <c r="AX427" s="12" t="s">
        <v>73</v>
      </c>
      <c r="AY427" s="147" t="s">
        <v>132</v>
      </c>
    </row>
    <row r="428" spans="2:65" s="13" customFormat="1" ht="10.199999999999999">
      <c r="B428" s="152"/>
      <c r="D428" s="140" t="s">
        <v>145</v>
      </c>
      <c r="E428" s="153" t="s">
        <v>19</v>
      </c>
      <c r="F428" s="154" t="s">
        <v>300</v>
      </c>
      <c r="H428" s="155">
        <v>376</v>
      </c>
      <c r="I428" s="156"/>
      <c r="L428" s="152"/>
      <c r="M428" s="157"/>
      <c r="T428" s="158"/>
      <c r="AT428" s="153" t="s">
        <v>145</v>
      </c>
      <c r="AU428" s="153" t="s">
        <v>14</v>
      </c>
      <c r="AV428" s="13" t="s">
        <v>14</v>
      </c>
      <c r="AW428" s="13" t="s">
        <v>35</v>
      </c>
      <c r="AX428" s="13" t="s">
        <v>73</v>
      </c>
      <c r="AY428" s="153" t="s">
        <v>132</v>
      </c>
    </row>
    <row r="429" spans="2:65" s="12" customFormat="1" ht="10.199999999999999">
      <c r="B429" s="146"/>
      <c r="D429" s="140" t="s">
        <v>145</v>
      </c>
      <c r="E429" s="147" t="s">
        <v>19</v>
      </c>
      <c r="F429" s="148" t="s">
        <v>154</v>
      </c>
      <c r="H429" s="147" t="s">
        <v>19</v>
      </c>
      <c r="I429" s="149"/>
      <c r="L429" s="146"/>
      <c r="M429" s="150"/>
      <c r="T429" s="151"/>
      <c r="AT429" s="147" t="s">
        <v>145</v>
      </c>
      <c r="AU429" s="147" t="s">
        <v>14</v>
      </c>
      <c r="AV429" s="12" t="s">
        <v>78</v>
      </c>
      <c r="AW429" s="12" t="s">
        <v>35</v>
      </c>
      <c r="AX429" s="12" t="s">
        <v>73</v>
      </c>
      <c r="AY429" s="147" t="s">
        <v>132</v>
      </c>
    </row>
    <row r="430" spans="2:65" s="13" customFormat="1" ht="10.199999999999999">
      <c r="B430" s="152"/>
      <c r="D430" s="140" t="s">
        <v>145</v>
      </c>
      <c r="E430" s="153" t="s">
        <v>19</v>
      </c>
      <c r="F430" s="154" t="s">
        <v>488</v>
      </c>
      <c r="H430" s="155">
        <v>81.5</v>
      </c>
      <c r="I430" s="156"/>
      <c r="L430" s="152"/>
      <c r="M430" s="157"/>
      <c r="T430" s="158"/>
      <c r="AT430" s="153" t="s">
        <v>145</v>
      </c>
      <c r="AU430" s="153" t="s">
        <v>14</v>
      </c>
      <c r="AV430" s="13" t="s">
        <v>14</v>
      </c>
      <c r="AW430" s="13" t="s">
        <v>35</v>
      </c>
      <c r="AX430" s="13" t="s">
        <v>73</v>
      </c>
      <c r="AY430" s="153" t="s">
        <v>132</v>
      </c>
    </row>
    <row r="431" spans="2:65" s="12" customFormat="1" ht="10.199999999999999">
      <c r="B431" s="146"/>
      <c r="D431" s="140" t="s">
        <v>145</v>
      </c>
      <c r="E431" s="147" t="s">
        <v>19</v>
      </c>
      <c r="F431" s="148" t="s">
        <v>295</v>
      </c>
      <c r="H431" s="147" t="s">
        <v>19</v>
      </c>
      <c r="I431" s="149"/>
      <c r="L431" s="146"/>
      <c r="M431" s="150"/>
      <c r="T431" s="151"/>
      <c r="AT431" s="147" t="s">
        <v>145</v>
      </c>
      <c r="AU431" s="147" t="s">
        <v>14</v>
      </c>
      <c r="AV431" s="12" t="s">
        <v>78</v>
      </c>
      <c r="AW431" s="12" t="s">
        <v>35</v>
      </c>
      <c r="AX431" s="12" t="s">
        <v>73</v>
      </c>
      <c r="AY431" s="147" t="s">
        <v>132</v>
      </c>
    </row>
    <row r="432" spans="2:65" s="13" customFormat="1" ht="10.199999999999999">
      <c r="B432" s="152"/>
      <c r="D432" s="140" t="s">
        <v>145</v>
      </c>
      <c r="E432" s="153" t="s">
        <v>19</v>
      </c>
      <c r="F432" s="154" t="s">
        <v>296</v>
      </c>
      <c r="H432" s="155">
        <v>119</v>
      </c>
      <c r="I432" s="156"/>
      <c r="L432" s="152"/>
      <c r="M432" s="157"/>
      <c r="T432" s="158"/>
      <c r="AT432" s="153" t="s">
        <v>145</v>
      </c>
      <c r="AU432" s="153" t="s">
        <v>14</v>
      </c>
      <c r="AV432" s="13" t="s">
        <v>14</v>
      </c>
      <c r="AW432" s="13" t="s">
        <v>35</v>
      </c>
      <c r="AX432" s="13" t="s">
        <v>73</v>
      </c>
      <c r="AY432" s="153" t="s">
        <v>132</v>
      </c>
    </row>
    <row r="433" spans="2:65" s="14" customFormat="1" ht="10.199999999999999">
      <c r="B433" s="159"/>
      <c r="D433" s="140" t="s">
        <v>145</v>
      </c>
      <c r="E433" s="160" t="s">
        <v>19</v>
      </c>
      <c r="F433" s="161" t="s">
        <v>184</v>
      </c>
      <c r="H433" s="162">
        <v>576.5</v>
      </c>
      <c r="I433" s="163"/>
      <c r="L433" s="159"/>
      <c r="M433" s="164"/>
      <c r="T433" s="165"/>
      <c r="AT433" s="160" t="s">
        <v>145</v>
      </c>
      <c r="AU433" s="160" t="s">
        <v>14</v>
      </c>
      <c r="AV433" s="14" t="s">
        <v>139</v>
      </c>
      <c r="AW433" s="14" t="s">
        <v>35</v>
      </c>
      <c r="AX433" s="14" t="s">
        <v>78</v>
      </c>
      <c r="AY433" s="160" t="s">
        <v>132</v>
      </c>
    </row>
    <row r="434" spans="2:65" s="13" customFormat="1" ht="10.199999999999999">
      <c r="B434" s="152"/>
      <c r="D434" s="140" t="s">
        <v>145</v>
      </c>
      <c r="F434" s="154" t="s">
        <v>489</v>
      </c>
      <c r="H434" s="155">
        <v>172.95</v>
      </c>
      <c r="I434" s="156"/>
      <c r="L434" s="152"/>
      <c r="M434" s="157"/>
      <c r="T434" s="158"/>
      <c r="AT434" s="153" t="s">
        <v>145</v>
      </c>
      <c r="AU434" s="153" t="s">
        <v>14</v>
      </c>
      <c r="AV434" s="13" t="s">
        <v>14</v>
      </c>
      <c r="AW434" s="13" t="s">
        <v>4</v>
      </c>
      <c r="AX434" s="13" t="s">
        <v>78</v>
      </c>
      <c r="AY434" s="153" t="s">
        <v>132</v>
      </c>
    </row>
    <row r="435" spans="2:65" s="1" customFormat="1" ht="24.15" customHeight="1">
      <c r="B435" s="32"/>
      <c r="C435" s="127" t="s">
        <v>490</v>
      </c>
      <c r="D435" s="127" t="s">
        <v>134</v>
      </c>
      <c r="E435" s="128" t="s">
        <v>491</v>
      </c>
      <c r="F435" s="129" t="s">
        <v>492</v>
      </c>
      <c r="G435" s="130" t="s">
        <v>137</v>
      </c>
      <c r="H435" s="131">
        <v>121.72</v>
      </c>
      <c r="I435" s="132"/>
      <c r="J435" s="133">
        <f>ROUND(I435*H435,2)</f>
        <v>0</v>
      </c>
      <c r="K435" s="129" t="s">
        <v>138</v>
      </c>
      <c r="L435" s="32"/>
      <c r="M435" s="134" t="s">
        <v>19</v>
      </c>
      <c r="N435" s="135" t="s">
        <v>45</v>
      </c>
      <c r="P435" s="136">
        <f>O435*H435</f>
        <v>0</v>
      </c>
      <c r="Q435" s="136">
        <v>5.7000000000000002E-3</v>
      </c>
      <c r="R435" s="136">
        <f>Q435*H435</f>
        <v>0.69380399999999998</v>
      </c>
      <c r="S435" s="136">
        <v>0</v>
      </c>
      <c r="T435" s="137">
        <f>S435*H435</f>
        <v>0</v>
      </c>
      <c r="AR435" s="138" t="s">
        <v>139</v>
      </c>
      <c r="AT435" s="138" t="s">
        <v>134</v>
      </c>
      <c r="AU435" s="138" t="s">
        <v>14</v>
      </c>
      <c r="AY435" s="17" t="s">
        <v>132</v>
      </c>
      <c r="BE435" s="139">
        <f>IF(N435="základní",J435,0)</f>
        <v>0</v>
      </c>
      <c r="BF435" s="139">
        <f>IF(N435="snížená",J435,0)</f>
        <v>0</v>
      </c>
      <c r="BG435" s="139">
        <f>IF(N435="zákl. přenesená",J435,0)</f>
        <v>0</v>
      </c>
      <c r="BH435" s="139">
        <f>IF(N435="sníž. přenesená",J435,0)</f>
        <v>0</v>
      </c>
      <c r="BI435" s="139">
        <f>IF(N435="nulová",J435,0)</f>
        <v>0</v>
      </c>
      <c r="BJ435" s="17" t="s">
        <v>14</v>
      </c>
      <c r="BK435" s="139">
        <f>ROUND(I435*H435,2)</f>
        <v>0</v>
      </c>
      <c r="BL435" s="17" t="s">
        <v>139</v>
      </c>
      <c r="BM435" s="138" t="s">
        <v>493</v>
      </c>
    </row>
    <row r="436" spans="2:65" s="1" customFormat="1" ht="19.2">
      <c r="B436" s="32"/>
      <c r="D436" s="140" t="s">
        <v>141</v>
      </c>
      <c r="F436" s="141" t="s">
        <v>494</v>
      </c>
      <c r="I436" s="142"/>
      <c r="L436" s="32"/>
      <c r="M436" s="143"/>
      <c r="T436" s="53"/>
      <c r="AT436" s="17" t="s">
        <v>141</v>
      </c>
      <c r="AU436" s="17" t="s">
        <v>14</v>
      </c>
    </row>
    <row r="437" spans="2:65" s="1" customFormat="1" ht="10.199999999999999">
      <c r="B437" s="32"/>
      <c r="D437" s="144" t="s">
        <v>143</v>
      </c>
      <c r="F437" s="145" t="s">
        <v>495</v>
      </c>
      <c r="I437" s="142"/>
      <c r="L437" s="32"/>
      <c r="M437" s="143"/>
      <c r="T437" s="53"/>
      <c r="AT437" s="17" t="s">
        <v>143</v>
      </c>
      <c r="AU437" s="17" t="s">
        <v>14</v>
      </c>
    </row>
    <row r="438" spans="2:65" s="12" customFormat="1" ht="10.199999999999999">
      <c r="B438" s="146"/>
      <c r="D438" s="140" t="s">
        <v>145</v>
      </c>
      <c r="E438" s="147" t="s">
        <v>19</v>
      </c>
      <c r="F438" s="148" t="s">
        <v>295</v>
      </c>
      <c r="H438" s="147" t="s">
        <v>19</v>
      </c>
      <c r="I438" s="149"/>
      <c r="L438" s="146"/>
      <c r="M438" s="150"/>
      <c r="T438" s="151"/>
      <c r="AT438" s="147" t="s">
        <v>145</v>
      </c>
      <c r="AU438" s="147" t="s">
        <v>14</v>
      </c>
      <c r="AV438" s="12" t="s">
        <v>78</v>
      </c>
      <c r="AW438" s="12" t="s">
        <v>35</v>
      </c>
      <c r="AX438" s="12" t="s">
        <v>73</v>
      </c>
      <c r="AY438" s="147" t="s">
        <v>132</v>
      </c>
    </row>
    <row r="439" spans="2:65" s="13" customFormat="1" ht="10.199999999999999">
      <c r="B439" s="152"/>
      <c r="D439" s="140" t="s">
        <v>145</v>
      </c>
      <c r="E439" s="153" t="s">
        <v>19</v>
      </c>
      <c r="F439" s="154" t="s">
        <v>296</v>
      </c>
      <c r="H439" s="155">
        <v>119</v>
      </c>
      <c r="I439" s="156"/>
      <c r="L439" s="152"/>
      <c r="M439" s="157"/>
      <c r="T439" s="158"/>
      <c r="AT439" s="153" t="s">
        <v>145</v>
      </c>
      <c r="AU439" s="153" t="s">
        <v>14</v>
      </c>
      <c r="AV439" s="13" t="s">
        <v>14</v>
      </c>
      <c r="AW439" s="13" t="s">
        <v>35</v>
      </c>
      <c r="AX439" s="13" t="s">
        <v>73</v>
      </c>
      <c r="AY439" s="153" t="s">
        <v>132</v>
      </c>
    </row>
    <row r="440" spans="2:65" s="13" customFormat="1" ht="10.199999999999999">
      <c r="B440" s="152"/>
      <c r="D440" s="140" t="s">
        <v>145</v>
      </c>
      <c r="E440" s="153" t="s">
        <v>19</v>
      </c>
      <c r="F440" s="154" t="s">
        <v>297</v>
      </c>
      <c r="H440" s="155">
        <v>1.6</v>
      </c>
      <c r="I440" s="156"/>
      <c r="L440" s="152"/>
      <c r="M440" s="157"/>
      <c r="T440" s="158"/>
      <c r="AT440" s="153" t="s">
        <v>145</v>
      </c>
      <c r="AU440" s="153" t="s">
        <v>14</v>
      </c>
      <c r="AV440" s="13" t="s">
        <v>14</v>
      </c>
      <c r="AW440" s="13" t="s">
        <v>35</v>
      </c>
      <c r="AX440" s="13" t="s">
        <v>73</v>
      </c>
      <c r="AY440" s="153" t="s">
        <v>132</v>
      </c>
    </row>
    <row r="441" spans="2:65" s="13" customFormat="1" ht="10.199999999999999">
      <c r="B441" s="152"/>
      <c r="D441" s="140" t="s">
        <v>145</v>
      </c>
      <c r="E441" s="153" t="s">
        <v>19</v>
      </c>
      <c r="F441" s="154" t="s">
        <v>298</v>
      </c>
      <c r="H441" s="155">
        <v>1.1200000000000001</v>
      </c>
      <c r="I441" s="156"/>
      <c r="L441" s="152"/>
      <c r="M441" s="157"/>
      <c r="T441" s="158"/>
      <c r="AT441" s="153" t="s">
        <v>145</v>
      </c>
      <c r="AU441" s="153" t="s">
        <v>14</v>
      </c>
      <c r="AV441" s="13" t="s">
        <v>14</v>
      </c>
      <c r="AW441" s="13" t="s">
        <v>35</v>
      </c>
      <c r="AX441" s="13" t="s">
        <v>73</v>
      </c>
      <c r="AY441" s="153" t="s">
        <v>132</v>
      </c>
    </row>
    <row r="442" spans="2:65" s="14" customFormat="1" ht="10.199999999999999">
      <c r="B442" s="159"/>
      <c r="D442" s="140" t="s">
        <v>145</v>
      </c>
      <c r="E442" s="160" t="s">
        <v>19</v>
      </c>
      <c r="F442" s="161" t="s">
        <v>184</v>
      </c>
      <c r="H442" s="162">
        <v>121.72</v>
      </c>
      <c r="I442" s="163"/>
      <c r="L442" s="159"/>
      <c r="M442" s="164"/>
      <c r="T442" s="165"/>
      <c r="AT442" s="160" t="s">
        <v>145</v>
      </c>
      <c r="AU442" s="160" t="s">
        <v>14</v>
      </c>
      <c r="AV442" s="14" t="s">
        <v>139</v>
      </c>
      <c r="AW442" s="14" t="s">
        <v>35</v>
      </c>
      <c r="AX442" s="14" t="s">
        <v>78</v>
      </c>
      <c r="AY442" s="160" t="s">
        <v>132</v>
      </c>
    </row>
    <row r="443" spans="2:65" s="1" customFormat="1" ht="24.15" customHeight="1">
      <c r="B443" s="32"/>
      <c r="C443" s="127" t="s">
        <v>496</v>
      </c>
      <c r="D443" s="127" t="s">
        <v>134</v>
      </c>
      <c r="E443" s="128" t="s">
        <v>497</v>
      </c>
      <c r="F443" s="129" t="s">
        <v>498</v>
      </c>
      <c r="G443" s="130" t="s">
        <v>137</v>
      </c>
      <c r="H443" s="131">
        <v>431.24</v>
      </c>
      <c r="I443" s="132"/>
      <c r="J443" s="133">
        <f>ROUND(I443*H443,2)</f>
        <v>0</v>
      </c>
      <c r="K443" s="129" t="s">
        <v>138</v>
      </c>
      <c r="L443" s="32"/>
      <c r="M443" s="134" t="s">
        <v>19</v>
      </c>
      <c r="N443" s="135" t="s">
        <v>45</v>
      </c>
      <c r="P443" s="136">
        <f>O443*H443</f>
        <v>0</v>
      </c>
      <c r="Q443" s="136">
        <v>3.3E-3</v>
      </c>
      <c r="R443" s="136">
        <f>Q443*H443</f>
        <v>1.423092</v>
      </c>
      <c r="S443" s="136">
        <v>0</v>
      </c>
      <c r="T443" s="137">
        <f>S443*H443</f>
        <v>0</v>
      </c>
      <c r="AR443" s="138" t="s">
        <v>139</v>
      </c>
      <c r="AT443" s="138" t="s">
        <v>134</v>
      </c>
      <c r="AU443" s="138" t="s">
        <v>14</v>
      </c>
      <c r="AY443" s="17" t="s">
        <v>132</v>
      </c>
      <c r="BE443" s="139">
        <f>IF(N443="základní",J443,0)</f>
        <v>0</v>
      </c>
      <c r="BF443" s="139">
        <f>IF(N443="snížená",J443,0)</f>
        <v>0</v>
      </c>
      <c r="BG443" s="139">
        <f>IF(N443="zákl. přenesená",J443,0)</f>
        <v>0</v>
      </c>
      <c r="BH443" s="139">
        <f>IF(N443="sníž. přenesená",J443,0)</f>
        <v>0</v>
      </c>
      <c r="BI443" s="139">
        <f>IF(N443="nulová",J443,0)</f>
        <v>0</v>
      </c>
      <c r="BJ443" s="17" t="s">
        <v>14</v>
      </c>
      <c r="BK443" s="139">
        <f>ROUND(I443*H443,2)</f>
        <v>0</v>
      </c>
      <c r="BL443" s="17" t="s">
        <v>139</v>
      </c>
      <c r="BM443" s="138" t="s">
        <v>499</v>
      </c>
    </row>
    <row r="444" spans="2:65" s="1" customFormat="1" ht="19.2">
      <c r="B444" s="32"/>
      <c r="D444" s="140" t="s">
        <v>141</v>
      </c>
      <c r="F444" s="141" t="s">
        <v>500</v>
      </c>
      <c r="I444" s="142"/>
      <c r="L444" s="32"/>
      <c r="M444" s="143"/>
      <c r="T444" s="53"/>
      <c r="AT444" s="17" t="s">
        <v>141</v>
      </c>
      <c r="AU444" s="17" t="s">
        <v>14</v>
      </c>
    </row>
    <row r="445" spans="2:65" s="1" customFormat="1" ht="10.199999999999999">
      <c r="B445" s="32"/>
      <c r="D445" s="144" t="s">
        <v>143</v>
      </c>
      <c r="F445" s="145" t="s">
        <v>501</v>
      </c>
      <c r="I445" s="142"/>
      <c r="L445" s="32"/>
      <c r="M445" s="143"/>
      <c r="T445" s="53"/>
      <c r="AT445" s="17" t="s">
        <v>143</v>
      </c>
      <c r="AU445" s="17" t="s">
        <v>14</v>
      </c>
    </row>
    <row r="446" spans="2:65" s="12" customFormat="1" ht="10.199999999999999">
      <c r="B446" s="146"/>
      <c r="D446" s="140" t="s">
        <v>145</v>
      </c>
      <c r="E446" s="147" t="s">
        <v>19</v>
      </c>
      <c r="F446" s="148" t="s">
        <v>299</v>
      </c>
      <c r="H446" s="147" t="s">
        <v>19</v>
      </c>
      <c r="I446" s="149"/>
      <c r="L446" s="146"/>
      <c r="M446" s="150"/>
      <c r="T446" s="151"/>
      <c r="AT446" s="147" t="s">
        <v>145</v>
      </c>
      <c r="AU446" s="147" t="s">
        <v>14</v>
      </c>
      <c r="AV446" s="12" t="s">
        <v>78</v>
      </c>
      <c r="AW446" s="12" t="s">
        <v>35</v>
      </c>
      <c r="AX446" s="12" t="s">
        <v>73</v>
      </c>
      <c r="AY446" s="147" t="s">
        <v>132</v>
      </c>
    </row>
    <row r="447" spans="2:65" s="13" customFormat="1" ht="10.199999999999999">
      <c r="B447" s="152"/>
      <c r="D447" s="140" t="s">
        <v>145</v>
      </c>
      <c r="E447" s="153" t="s">
        <v>19</v>
      </c>
      <c r="F447" s="154" t="s">
        <v>300</v>
      </c>
      <c r="H447" s="155">
        <v>376</v>
      </c>
      <c r="I447" s="156"/>
      <c r="L447" s="152"/>
      <c r="M447" s="157"/>
      <c r="T447" s="158"/>
      <c r="AT447" s="153" t="s">
        <v>145</v>
      </c>
      <c r="AU447" s="153" t="s">
        <v>14</v>
      </c>
      <c r="AV447" s="13" t="s">
        <v>14</v>
      </c>
      <c r="AW447" s="13" t="s">
        <v>35</v>
      </c>
      <c r="AX447" s="13" t="s">
        <v>73</v>
      </c>
      <c r="AY447" s="153" t="s">
        <v>132</v>
      </c>
    </row>
    <row r="448" spans="2:65" s="12" customFormat="1" ht="10.199999999999999">
      <c r="B448" s="146"/>
      <c r="D448" s="140" t="s">
        <v>145</v>
      </c>
      <c r="E448" s="147" t="s">
        <v>19</v>
      </c>
      <c r="F448" s="148" t="s">
        <v>301</v>
      </c>
      <c r="H448" s="147" t="s">
        <v>19</v>
      </c>
      <c r="I448" s="149"/>
      <c r="L448" s="146"/>
      <c r="M448" s="150"/>
      <c r="T448" s="151"/>
      <c r="AT448" s="147" t="s">
        <v>145</v>
      </c>
      <c r="AU448" s="147" t="s">
        <v>14</v>
      </c>
      <c r="AV448" s="12" t="s">
        <v>78</v>
      </c>
      <c r="AW448" s="12" t="s">
        <v>35</v>
      </c>
      <c r="AX448" s="12" t="s">
        <v>73</v>
      </c>
      <c r="AY448" s="147" t="s">
        <v>132</v>
      </c>
    </row>
    <row r="449" spans="2:65" s="13" customFormat="1" ht="10.199999999999999">
      <c r="B449" s="152"/>
      <c r="D449" s="140" t="s">
        <v>145</v>
      </c>
      <c r="E449" s="153" t="s">
        <v>19</v>
      </c>
      <c r="F449" s="154" t="s">
        <v>214</v>
      </c>
      <c r="H449" s="155">
        <v>12</v>
      </c>
      <c r="I449" s="156"/>
      <c r="L449" s="152"/>
      <c r="M449" s="157"/>
      <c r="T449" s="158"/>
      <c r="AT449" s="153" t="s">
        <v>145</v>
      </c>
      <c r="AU449" s="153" t="s">
        <v>14</v>
      </c>
      <c r="AV449" s="13" t="s">
        <v>14</v>
      </c>
      <c r="AW449" s="13" t="s">
        <v>35</v>
      </c>
      <c r="AX449" s="13" t="s">
        <v>73</v>
      </c>
      <c r="AY449" s="153" t="s">
        <v>132</v>
      </c>
    </row>
    <row r="450" spans="2:65" s="12" customFormat="1" ht="10.199999999999999">
      <c r="B450" s="146"/>
      <c r="D450" s="140" t="s">
        <v>145</v>
      </c>
      <c r="E450" s="147" t="s">
        <v>19</v>
      </c>
      <c r="F450" s="148" t="s">
        <v>302</v>
      </c>
      <c r="H450" s="147" t="s">
        <v>19</v>
      </c>
      <c r="I450" s="149"/>
      <c r="L450" s="146"/>
      <c r="M450" s="150"/>
      <c r="T450" s="151"/>
      <c r="AT450" s="147" t="s">
        <v>145</v>
      </c>
      <c r="AU450" s="147" t="s">
        <v>14</v>
      </c>
      <c r="AV450" s="12" t="s">
        <v>78</v>
      </c>
      <c r="AW450" s="12" t="s">
        <v>35</v>
      </c>
      <c r="AX450" s="12" t="s">
        <v>73</v>
      </c>
      <c r="AY450" s="147" t="s">
        <v>132</v>
      </c>
    </row>
    <row r="451" spans="2:65" s="13" customFormat="1" ht="10.199999999999999">
      <c r="B451" s="152"/>
      <c r="D451" s="140" t="s">
        <v>145</v>
      </c>
      <c r="E451" s="153" t="s">
        <v>19</v>
      </c>
      <c r="F451" s="154" t="s">
        <v>303</v>
      </c>
      <c r="H451" s="155">
        <v>7.2</v>
      </c>
      <c r="I451" s="156"/>
      <c r="L451" s="152"/>
      <c r="M451" s="157"/>
      <c r="T451" s="158"/>
      <c r="AT451" s="153" t="s">
        <v>145</v>
      </c>
      <c r="AU451" s="153" t="s">
        <v>14</v>
      </c>
      <c r="AV451" s="13" t="s">
        <v>14</v>
      </c>
      <c r="AW451" s="13" t="s">
        <v>35</v>
      </c>
      <c r="AX451" s="13" t="s">
        <v>73</v>
      </c>
      <c r="AY451" s="153" t="s">
        <v>132</v>
      </c>
    </row>
    <row r="452" spans="2:65" s="13" customFormat="1" ht="10.199999999999999">
      <c r="B452" s="152"/>
      <c r="D452" s="140" t="s">
        <v>145</v>
      </c>
      <c r="E452" s="153" t="s">
        <v>19</v>
      </c>
      <c r="F452" s="154" t="s">
        <v>304</v>
      </c>
      <c r="H452" s="155">
        <v>17.55</v>
      </c>
      <c r="I452" s="156"/>
      <c r="L452" s="152"/>
      <c r="M452" s="157"/>
      <c r="T452" s="158"/>
      <c r="AT452" s="153" t="s">
        <v>145</v>
      </c>
      <c r="AU452" s="153" t="s">
        <v>14</v>
      </c>
      <c r="AV452" s="13" t="s">
        <v>14</v>
      </c>
      <c r="AW452" s="13" t="s">
        <v>35</v>
      </c>
      <c r="AX452" s="13" t="s">
        <v>73</v>
      </c>
      <c r="AY452" s="153" t="s">
        <v>132</v>
      </c>
    </row>
    <row r="453" spans="2:65" s="13" customFormat="1" ht="10.199999999999999">
      <c r="B453" s="152"/>
      <c r="D453" s="140" t="s">
        <v>145</v>
      </c>
      <c r="E453" s="153" t="s">
        <v>19</v>
      </c>
      <c r="F453" s="154" t="s">
        <v>305</v>
      </c>
      <c r="H453" s="155">
        <v>8.19</v>
      </c>
      <c r="I453" s="156"/>
      <c r="L453" s="152"/>
      <c r="M453" s="157"/>
      <c r="T453" s="158"/>
      <c r="AT453" s="153" t="s">
        <v>145</v>
      </c>
      <c r="AU453" s="153" t="s">
        <v>14</v>
      </c>
      <c r="AV453" s="13" t="s">
        <v>14</v>
      </c>
      <c r="AW453" s="13" t="s">
        <v>35</v>
      </c>
      <c r="AX453" s="13" t="s">
        <v>73</v>
      </c>
      <c r="AY453" s="153" t="s">
        <v>132</v>
      </c>
    </row>
    <row r="454" spans="2:65" s="13" customFormat="1" ht="10.199999999999999">
      <c r="B454" s="152"/>
      <c r="D454" s="140" t="s">
        <v>145</v>
      </c>
      <c r="E454" s="153" t="s">
        <v>19</v>
      </c>
      <c r="F454" s="154" t="s">
        <v>306</v>
      </c>
      <c r="H454" s="155">
        <v>2.34</v>
      </c>
      <c r="I454" s="156"/>
      <c r="L454" s="152"/>
      <c r="M454" s="157"/>
      <c r="T454" s="158"/>
      <c r="AT454" s="153" t="s">
        <v>145</v>
      </c>
      <c r="AU454" s="153" t="s">
        <v>14</v>
      </c>
      <c r="AV454" s="13" t="s">
        <v>14</v>
      </c>
      <c r="AW454" s="13" t="s">
        <v>35</v>
      </c>
      <c r="AX454" s="13" t="s">
        <v>73</v>
      </c>
      <c r="AY454" s="153" t="s">
        <v>132</v>
      </c>
    </row>
    <row r="455" spans="2:65" s="13" customFormat="1" ht="10.199999999999999">
      <c r="B455" s="152"/>
      <c r="D455" s="140" t="s">
        <v>145</v>
      </c>
      <c r="E455" s="153" t="s">
        <v>19</v>
      </c>
      <c r="F455" s="154" t="s">
        <v>307</v>
      </c>
      <c r="H455" s="155">
        <v>1.26</v>
      </c>
      <c r="I455" s="156"/>
      <c r="L455" s="152"/>
      <c r="M455" s="157"/>
      <c r="T455" s="158"/>
      <c r="AT455" s="153" t="s">
        <v>145</v>
      </c>
      <c r="AU455" s="153" t="s">
        <v>14</v>
      </c>
      <c r="AV455" s="13" t="s">
        <v>14</v>
      </c>
      <c r="AW455" s="13" t="s">
        <v>35</v>
      </c>
      <c r="AX455" s="13" t="s">
        <v>73</v>
      </c>
      <c r="AY455" s="153" t="s">
        <v>132</v>
      </c>
    </row>
    <row r="456" spans="2:65" s="12" customFormat="1" ht="10.199999999999999">
      <c r="B456" s="146"/>
      <c r="D456" s="140" t="s">
        <v>145</v>
      </c>
      <c r="E456" s="147" t="s">
        <v>19</v>
      </c>
      <c r="F456" s="148" t="s">
        <v>274</v>
      </c>
      <c r="H456" s="147" t="s">
        <v>19</v>
      </c>
      <c r="I456" s="149"/>
      <c r="L456" s="146"/>
      <c r="M456" s="150"/>
      <c r="T456" s="151"/>
      <c r="AT456" s="147" t="s">
        <v>145</v>
      </c>
      <c r="AU456" s="147" t="s">
        <v>14</v>
      </c>
      <c r="AV456" s="12" t="s">
        <v>78</v>
      </c>
      <c r="AW456" s="12" t="s">
        <v>35</v>
      </c>
      <c r="AX456" s="12" t="s">
        <v>73</v>
      </c>
      <c r="AY456" s="147" t="s">
        <v>132</v>
      </c>
    </row>
    <row r="457" spans="2:65" s="13" customFormat="1" ht="10.199999999999999">
      <c r="B457" s="152"/>
      <c r="D457" s="140" t="s">
        <v>145</v>
      </c>
      <c r="E457" s="153" t="s">
        <v>19</v>
      </c>
      <c r="F457" s="154" t="s">
        <v>308</v>
      </c>
      <c r="H457" s="155">
        <v>6.7</v>
      </c>
      <c r="I457" s="156"/>
      <c r="L457" s="152"/>
      <c r="M457" s="157"/>
      <c r="T457" s="158"/>
      <c r="AT457" s="153" t="s">
        <v>145</v>
      </c>
      <c r="AU457" s="153" t="s">
        <v>14</v>
      </c>
      <c r="AV457" s="13" t="s">
        <v>14</v>
      </c>
      <c r="AW457" s="13" t="s">
        <v>35</v>
      </c>
      <c r="AX457" s="13" t="s">
        <v>73</v>
      </c>
      <c r="AY457" s="153" t="s">
        <v>132</v>
      </c>
    </row>
    <row r="458" spans="2:65" s="14" customFormat="1" ht="10.199999999999999">
      <c r="B458" s="159"/>
      <c r="D458" s="140" t="s">
        <v>145</v>
      </c>
      <c r="E458" s="160" t="s">
        <v>19</v>
      </c>
      <c r="F458" s="161" t="s">
        <v>184</v>
      </c>
      <c r="H458" s="162">
        <v>431.24</v>
      </c>
      <c r="I458" s="163"/>
      <c r="L458" s="159"/>
      <c r="M458" s="164"/>
      <c r="T458" s="165"/>
      <c r="AT458" s="160" t="s">
        <v>145</v>
      </c>
      <c r="AU458" s="160" t="s">
        <v>14</v>
      </c>
      <c r="AV458" s="14" t="s">
        <v>139</v>
      </c>
      <c r="AW458" s="14" t="s">
        <v>35</v>
      </c>
      <c r="AX458" s="14" t="s">
        <v>78</v>
      </c>
      <c r="AY458" s="160" t="s">
        <v>132</v>
      </c>
    </row>
    <row r="459" spans="2:65" s="1" customFormat="1" ht="24.15" customHeight="1">
      <c r="B459" s="32"/>
      <c r="C459" s="127" t="s">
        <v>502</v>
      </c>
      <c r="D459" s="127" t="s">
        <v>134</v>
      </c>
      <c r="E459" s="128" t="s">
        <v>503</v>
      </c>
      <c r="F459" s="129" t="s">
        <v>504</v>
      </c>
      <c r="G459" s="130" t="s">
        <v>331</v>
      </c>
      <c r="H459" s="131">
        <v>44.7</v>
      </c>
      <c r="I459" s="132"/>
      <c r="J459" s="133">
        <f>ROUND(I459*H459,2)</f>
        <v>0</v>
      </c>
      <c r="K459" s="129" t="s">
        <v>138</v>
      </c>
      <c r="L459" s="32"/>
      <c r="M459" s="134" t="s">
        <v>19</v>
      </c>
      <c r="N459" s="135" t="s">
        <v>45</v>
      </c>
      <c r="P459" s="136">
        <f>O459*H459</f>
        <v>0</v>
      </c>
      <c r="Q459" s="136">
        <v>2.0650000000000002E-2</v>
      </c>
      <c r="R459" s="136">
        <f>Q459*H459</f>
        <v>0.92305500000000018</v>
      </c>
      <c r="S459" s="136">
        <v>0</v>
      </c>
      <c r="T459" s="137">
        <f>S459*H459</f>
        <v>0</v>
      </c>
      <c r="AR459" s="138" t="s">
        <v>139</v>
      </c>
      <c r="AT459" s="138" t="s">
        <v>134</v>
      </c>
      <c r="AU459" s="138" t="s">
        <v>14</v>
      </c>
      <c r="AY459" s="17" t="s">
        <v>132</v>
      </c>
      <c r="BE459" s="139">
        <f>IF(N459="základní",J459,0)</f>
        <v>0</v>
      </c>
      <c r="BF459" s="139">
        <f>IF(N459="snížená",J459,0)</f>
        <v>0</v>
      </c>
      <c r="BG459" s="139">
        <f>IF(N459="zákl. přenesená",J459,0)</f>
        <v>0</v>
      </c>
      <c r="BH459" s="139">
        <f>IF(N459="sníž. přenesená",J459,0)</f>
        <v>0</v>
      </c>
      <c r="BI459" s="139">
        <f>IF(N459="nulová",J459,0)</f>
        <v>0</v>
      </c>
      <c r="BJ459" s="17" t="s">
        <v>14</v>
      </c>
      <c r="BK459" s="139">
        <f>ROUND(I459*H459,2)</f>
        <v>0</v>
      </c>
      <c r="BL459" s="17" t="s">
        <v>139</v>
      </c>
      <c r="BM459" s="138" t="s">
        <v>505</v>
      </c>
    </row>
    <row r="460" spans="2:65" s="1" customFormat="1" ht="19.2">
      <c r="B460" s="32"/>
      <c r="D460" s="140" t="s">
        <v>141</v>
      </c>
      <c r="F460" s="141" t="s">
        <v>506</v>
      </c>
      <c r="I460" s="142"/>
      <c r="L460" s="32"/>
      <c r="M460" s="143"/>
      <c r="T460" s="53"/>
      <c r="AT460" s="17" t="s">
        <v>141</v>
      </c>
      <c r="AU460" s="17" t="s">
        <v>14</v>
      </c>
    </row>
    <row r="461" spans="2:65" s="1" customFormat="1" ht="10.199999999999999">
      <c r="B461" s="32"/>
      <c r="D461" s="144" t="s">
        <v>143</v>
      </c>
      <c r="F461" s="145" t="s">
        <v>507</v>
      </c>
      <c r="I461" s="142"/>
      <c r="L461" s="32"/>
      <c r="M461" s="143"/>
      <c r="T461" s="53"/>
      <c r="AT461" s="17" t="s">
        <v>143</v>
      </c>
      <c r="AU461" s="17" t="s">
        <v>14</v>
      </c>
    </row>
    <row r="462" spans="2:65" s="13" customFormat="1" ht="10.199999999999999">
      <c r="B462" s="152"/>
      <c r="D462" s="140" t="s">
        <v>145</v>
      </c>
      <c r="E462" s="153" t="s">
        <v>19</v>
      </c>
      <c r="F462" s="154" t="s">
        <v>508</v>
      </c>
      <c r="H462" s="155">
        <v>19.5</v>
      </c>
      <c r="I462" s="156"/>
      <c r="L462" s="152"/>
      <c r="M462" s="157"/>
      <c r="T462" s="158"/>
      <c r="AT462" s="153" t="s">
        <v>145</v>
      </c>
      <c r="AU462" s="153" t="s">
        <v>14</v>
      </c>
      <c r="AV462" s="13" t="s">
        <v>14</v>
      </c>
      <c r="AW462" s="13" t="s">
        <v>35</v>
      </c>
      <c r="AX462" s="13" t="s">
        <v>73</v>
      </c>
      <c r="AY462" s="153" t="s">
        <v>132</v>
      </c>
    </row>
    <row r="463" spans="2:65" s="13" customFormat="1" ht="10.199999999999999">
      <c r="B463" s="152"/>
      <c r="D463" s="140" t="s">
        <v>145</v>
      </c>
      <c r="E463" s="153" t="s">
        <v>19</v>
      </c>
      <c r="F463" s="154" t="s">
        <v>509</v>
      </c>
      <c r="H463" s="155">
        <v>9</v>
      </c>
      <c r="I463" s="156"/>
      <c r="L463" s="152"/>
      <c r="M463" s="157"/>
      <c r="T463" s="158"/>
      <c r="AT463" s="153" t="s">
        <v>145</v>
      </c>
      <c r="AU463" s="153" t="s">
        <v>14</v>
      </c>
      <c r="AV463" s="13" t="s">
        <v>14</v>
      </c>
      <c r="AW463" s="13" t="s">
        <v>35</v>
      </c>
      <c r="AX463" s="13" t="s">
        <v>73</v>
      </c>
      <c r="AY463" s="153" t="s">
        <v>132</v>
      </c>
    </row>
    <row r="464" spans="2:65" s="13" customFormat="1" ht="10.199999999999999">
      <c r="B464" s="152"/>
      <c r="D464" s="140" t="s">
        <v>145</v>
      </c>
      <c r="E464" s="153" t="s">
        <v>19</v>
      </c>
      <c r="F464" s="154" t="s">
        <v>510</v>
      </c>
      <c r="H464" s="155">
        <v>13.5</v>
      </c>
      <c r="I464" s="156"/>
      <c r="L464" s="152"/>
      <c r="M464" s="157"/>
      <c r="T464" s="158"/>
      <c r="AT464" s="153" t="s">
        <v>145</v>
      </c>
      <c r="AU464" s="153" t="s">
        <v>14</v>
      </c>
      <c r="AV464" s="13" t="s">
        <v>14</v>
      </c>
      <c r="AW464" s="13" t="s">
        <v>35</v>
      </c>
      <c r="AX464" s="13" t="s">
        <v>73</v>
      </c>
      <c r="AY464" s="153" t="s">
        <v>132</v>
      </c>
    </row>
    <row r="465" spans="2:65" s="13" customFormat="1" ht="10.199999999999999">
      <c r="B465" s="152"/>
      <c r="D465" s="140" t="s">
        <v>145</v>
      </c>
      <c r="E465" s="153" t="s">
        <v>19</v>
      </c>
      <c r="F465" s="154" t="s">
        <v>511</v>
      </c>
      <c r="H465" s="155">
        <v>1.2</v>
      </c>
      <c r="I465" s="156"/>
      <c r="L465" s="152"/>
      <c r="M465" s="157"/>
      <c r="T465" s="158"/>
      <c r="AT465" s="153" t="s">
        <v>145</v>
      </c>
      <c r="AU465" s="153" t="s">
        <v>14</v>
      </c>
      <c r="AV465" s="13" t="s">
        <v>14</v>
      </c>
      <c r="AW465" s="13" t="s">
        <v>35</v>
      </c>
      <c r="AX465" s="13" t="s">
        <v>73</v>
      </c>
      <c r="AY465" s="153" t="s">
        <v>132</v>
      </c>
    </row>
    <row r="466" spans="2:65" s="13" customFormat="1" ht="10.199999999999999">
      <c r="B466" s="152"/>
      <c r="D466" s="140" t="s">
        <v>145</v>
      </c>
      <c r="E466" s="153" t="s">
        <v>19</v>
      </c>
      <c r="F466" s="154" t="s">
        <v>512</v>
      </c>
      <c r="H466" s="155">
        <v>1.5</v>
      </c>
      <c r="I466" s="156"/>
      <c r="L466" s="152"/>
      <c r="M466" s="157"/>
      <c r="T466" s="158"/>
      <c r="AT466" s="153" t="s">
        <v>145</v>
      </c>
      <c r="AU466" s="153" t="s">
        <v>14</v>
      </c>
      <c r="AV466" s="13" t="s">
        <v>14</v>
      </c>
      <c r="AW466" s="13" t="s">
        <v>35</v>
      </c>
      <c r="AX466" s="13" t="s">
        <v>73</v>
      </c>
      <c r="AY466" s="153" t="s">
        <v>132</v>
      </c>
    </row>
    <row r="467" spans="2:65" s="14" customFormat="1" ht="10.199999999999999">
      <c r="B467" s="159"/>
      <c r="D467" s="140" t="s">
        <v>145</v>
      </c>
      <c r="E467" s="160" t="s">
        <v>19</v>
      </c>
      <c r="F467" s="161" t="s">
        <v>184</v>
      </c>
      <c r="H467" s="162">
        <v>44.7</v>
      </c>
      <c r="I467" s="163"/>
      <c r="L467" s="159"/>
      <c r="M467" s="164"/>
      <c r="T467" s="165"/>
      <c r="AT467" s="160" t="s">
        <v>145</v>
      </c>
      <c r="AU467" s="160" t="s">
        <v>14</v>
      </c>
      <c r="AV467" s="14" t="s">
        <v>139</v>
      </c>
      <c r="AW467" s="14" t="s">
        <v>35</v>
      </c>
      <c r="AX467" s="14" t="s">
        <v>78</v>
      </c>
      <c r="AY467" s="160" t="s">
        <v>132</v>
      </c>
    </row>
    <row r="468" spans="2:65" s="1" customFormat="1" ht="24.15" customHeight="1">
      <c r="B468" s="32"/>
      <c r="C468" s="127" t="s">
        <v>513</v>
      </c>
      <c r="D468" s="127" t="s">
        <v>134</v>
      </c>
      <c r="E468" s="128" t="s">
        <v>514</v>
      </c>
      <c r="F468" s="129" t="s">
        <v>515</v>
      </c>
      <c r="G468" s="130" t="s">
        <v>137</v>
      </c>
      <c r="H468" s="131">
        <v>58.35</v>
      </c>
      <c r="I468" s="132"/>
      <c r="J468" s="133">
        <f>ROUND(I468*H468,2)</f>
        <v>0</v>
      </c>
      <c r="K468" s="129" t="s">
        <v>138</v>
      </c>
      <c r="L468" s="32"/>
      <c r="M468" s="134" t="s">
        <v>19</v>
      </c>
      <c r="N468" s="135" t="s">
        <v>45</v>
      </c>
      <c r="P468" s="136">
        <f>O468*H468</f>
        <v>0</v>
      </c>
      <c r="Q468" s="136">
        <v>0</v>
      </c>
      <c r="R468" s="136">
        <f>Q468*H468</f>
        <v>0</v>
      </c>
      <c r="S468" s="136">
        <v>0</v>
      </c>
      <c r="T468" s="137">
        <f>S468*H468</f>
        <v>0</v>
      </c>
      <c r="AR468" s="138" t="s">
        <v>139</v>
      </c>
      <c r="AT468" s="138" t="s">
        <v>134</v>
      </c>
      <c r="AU468" s="138" t="s">
        <v>14</v>
      </c>
      <c r="AY468" s="17" t="s">
        <v>132</v>
      </c>
      <c r="BE468" s="139">
        <f>IF(N468="základní",J468,0)</f>
        <v>0</v>
      </c>
      <c r="BF468" s="139">
        <f>IF(N468="snížená",J468,0)</f>
        <v>0</v>
      </c>
      <c r="BG468" s="139">
        <f>IF(N468="zákl. přenesená",J468,0)</f>
        <v>0</v>
      </c>
      <c r="BH468" s="139">
        <f>IF(N468="sníž. přenesená",J468,0)</f>
        <v>0</v>
      </c>
      <c r="BI468" s="139">
        <f>IF(N468="nulová",J468,0)</f>
        <v>0</v>
      </c>
      <c r="BJ468" s="17" t="s">
        <v>14</v>
      </c>
      <c r="BK468" s="139">
        <f>ROUND(I468*H468,2)</f>
        <v>0</v>
      </c>
      <c r="BL468" s="17" t="s">
        <v>139</v>
      </c>
      <c r="BM468" s="138" t="s">
        <v>516</v>
      </c>
    </row>
    <row r="469" spans="2:65" s="1" customFormat="1" ht="28.8">
      <c r="B469" s="32"/>
      <c r="D469" s="140" t="s">
        <v>141</v>
      </c>
      <c r="F469" s="141" t="s">
        <v>517</v>
      </c>
      <c r="I469" s="142"/>
      <c r="L469" s="32"/>
      <c r="M469" s="143"/>
      <c r="T469" s="53"/>
      <c r="AT469" s="17" t="s">
        <v>141</v>
      </c>
      <c r="AU469" s="17" t="s">
        <v>14</v>
      </c>
    </row>
    <row r="470" spans="2:65" s="1" customFormat="1" ht="10.199999999999999">
      <c r="B470" s="32"/>
      <c r="D470" s="144" t="s">
        <v>143</v>
      </c>
      <c r="F470" s="145" t="s">
        <v>518</v>
      </c>
      <c r="I470" s="142"/>
      <c r="L470" s="32"/>
      <c r="M470" s="143"/>
      <c r="T470" s="53"/>
      <c r="AT470" s="17" t="s">
        <v>143</v>
      </c>
      <c r="AU470" s="17" t="s">
        <v>14</v>
      </c>
    </row>
    <row r="471" spans="2:65" s="12" customFormat="1" ht="10.199999999999999">
      <c r="B471" s="146"/>
      <c r="D471" s="140" t="s">
        <v>145</v>
      </c>
      <c r="E471" s="147" t="s">
        <v>19</v>
      </c>
      <c r="F471" s="148" t="s">
        <v>302</v>
      </c>
      <c r="H471" s="147" t="s">
        <v>19</v>
      </c>
      <c r="I471" s="149"/>
      <c r="L471" s="146"/>
      <c r="M471" s="150"/>
      <c r="T471" s="151"/>
      <c r="AT471" s="147" t="s">
        <v>145</v>
      </c>
      <c r="AU471" s="147" t="s">
        <v>14</v>
      </c>
      <c r="AV471" s="12" t="s">
        <v>78</v>
      </c>
      <c r="AW471" s="12" t="s">
        <v>35</v>
      </c>
      <c r="AX471" s="12" t="s">
        <v>73</v>
      </c>
      <c r="AY471" s="147" t="s">
        <v>132</v>
      </c>
    </row>
    <row r="472" spans="2:65" s="13" customFormat="1" ht="10.199999999999999">
      <c r="B472" s="152"/>
      <c r="D472" s="140" t="s">
        <v>145</v>
      </c>
      <c r="E472" s="153" t="s">
        <v>19</v>
      </c>
      <c r="F472" s="154" t="s">
        <v>519</v>
      </c>
      <c r="H472" s="155">
        <v>13.5</v>
      </c>
      <c r="I472" s="156"/>
      <c r="L472" s="152"/>
      <c r="M472" s="157"/>
      <c r="T472" s="158"/>
      <c r="AT472" s="153" t="s">
        <v>145</v>
      </c>
      <c r="AU472" s="153" t="s">
        <v>14</v>
      </c>
      <c r="AV472" s="13" t="s">
        <v>14</v>
      </c>
      <c r="AW472" s="13" t="s">
        <v>35</v>
      </c>
      <c r="AX472" s="13" t="s">
        <v>73</v>
      </c>
      <c r="AY472" s="153" t="s">
        <v>132</v>
      </c>
    </row>
    <row r="473" spans="2:65" s="13" customFormat="1" ht="10.199999999999999">
      <c r="B473" s="152"/>
      <c r="D473" s="140" t="s">
        <v>145</v>
      </c>
      <c r="E473" s="153" t="s">
        <v>19</v>
      </c>
      <c r="F473" s="154" t="s">
        <v>520</v>
      </c>
      <c r="H473" s="155">
        <v>29.25</v>
      </c>
      <c r="I473" s="156"/>
      <c r="L473" s="152"/>
      <c r="M473" s="157"/>
      <c r="T473" s="158"/>
      <c r="AT473" s="153" t="s">
        <v>145</v>
      </c>
      <c r="AU473" s="153" t="s">
        <v>14</v>
      </c>
      <c r="AV473" s="13" t="s">
        <v>14</v>
      </c>
      <c r="AW473" s="13" t="s">
        <v>35</v>
      </c>
      <c r="AX473" s="13" t="s">
        <v>73</v>
      </c>
      <c r="AY473" s="153" t="s">
        <v>132</v>
      </c>
    </row>
    <row r="474" spans="2:65" s="13" customFormat="1" ht="10.199999999999999">
      <c r="B474" s="152"/>
      <c r="D474" s="140" t="s">
        <v>145</v>
      </c>
      <c r="E474" s="153" t="s">
        <v>19</v>
      </c>
      <c r="F474" s="154" t="s">
        <v>521</v>
      </c>
      <c r="H474" s="155">
        <v>7.02</v>
      </c>
      <c r="I474" s="156"/>
      <c r="L474" s="152"/>
      <c r="M474" s="157"/>
      <c r="T474" s="158"/>
      <c r="AT474" s="153" t="s">
        <v>145</v>
      </c>
      <c r="AU474" s="153" t="s">
        <v>14</v>
      </c>
      <c r="AV474" s="13" t="s">
        <v>14</v>
      </c>
      <c r="AW474" s="13" t="s">
        <v>35</v>
      </c>
      <c r="AX474" s="13" t="s">
        <v>73</v>
      </c>
      <c r="AY474" s="153" t="s">
        <v>132</v>
      </c>
    </row>
    <row r="475" spans="2:65" s="13" customFormat="1" ht="10.199999999999999">
      <c r="B475" s="152"/>
      <c r="D475" s="140" t="s">
        <v>145</v>
      </c>
      <c r="E475" s="153" t="s">
        <v>19</v>
      </c>
      <c r="F475" s="154" t="s">
        <v>522</v>
      </c>
      <c r="H475" s="155">
        <v>2.7</v>
      </c>
      <c r="I475" s="156"/>
      <c r="L475" s="152"/>
      <c r="M475" s="157"/>
      <c r="T475" s="158"/>
      <c r="AT475" s="153" t="s">
        <v>145</v>
      </c>
      <c r="AU475" s="153" t="s">
        <v>14</v>
      </c>
      <c r="AV475" s="13" t="s">
        <v>14</v>
      </c>
      <c r="AW475" s="13" t="s">
        <v>35</v>
      </c>
      <c r="AX475" s="13" t="s">
        <v>73</v>
      </c>
      <c r="AY475" s="153" t="s">
        <v>132</v>
      </c>
    </row>
    <row r="476" spans="2:65" s="13" customFormat="1" ht="10.199999999999999">
      <c r="B476" s="152"/>
      <c r="D476" s="140" t="s">
        <v>145</v>
      </c>
      <c r="E476" s="153" t="s">
        <v>19</v>
      </c>
      <c r="F476" s="154" t="s">
        <v>523</v>
      </c>
      <c r="H476" s="155">
        <v>1.08</v>
      </c>
      <c r="I476" s="156"/>
      <c r="L476" s="152"/>
      <c r="M476" s="157"/>
      <c r="T476" s="158"/>
      <c r="AT476" s="153" t="s">
        <v>145</v>
      </c>
      <c r="AU476" s="153" t="s">
        <v>14</v>
      </c>
      <c r="AV476" s="13" t="s">
        <v>14</v>
      </c>
      <c r="AW476" s="13" t="s">
        <v>35</v>
      </c>
      <c r="AX476" s="13" t="s">
        <v>73</v>
      </c>
      <c r="AY476" s="153" t="s">
        <v>132</v>
      </c>
    </row>
    <row r="477" spans="2:65" s="12" customFormat="1" ht="10.199999999999999">
      <c r="B477" s="146"/>
      <c r="D477" s="140" t="s">
        <v>145</v>
      </c>
      <c r="E477" s="147" t="s">
        <v>19</v>
      </c>
      <c r="F477" s="148" t="s">
        <v>340</v>
      </c>
      <c r="H477" s="147" t="s">
        <v>19</v>
      </c>
      <c r="I477" s="149"/>
      <c r="L477" s="146"/>
      <c r="M477" s="150"/>
      <c r="T477" s="151"/>
      <c r="AT477" s="147" t="s">
        <v>145</v>
      </c>
      <c r="AU477" s="147" t="s">
        <v>14</v>
      </c>
      <c r="AV477" s="12" t="s">
        <v>78</v>
      </c>
      <c r="AW477" s="12" t="s">
        <v>35</v>
      </c>
      <c r="AX477" s="12" t="s">
        <v>73</v>
      </c>
      <c r="AY477" s="147" t="s">
        <v>132</v>
      </c>
    </row>
    <row r="478" spans="2:65" s="13" customFormat="1" ht="10.199999999999999">
      <c r="B478" s="152"/>
      <c r="D478" s="140" t="s">
        <v>145</v>
      </c>
      <c r="E478" s="153" t="s">
        <v>19</v>
      </c>
      <c r="F478" s="154" t="s">
        <v>524</v>
      </c>
      <c r="H478" s="155">
        <v>3</v>
      </c>
      <c r="I478" s="156"/>
      <c r="L478" s="152"/>
      <c r="M478" s="157"/>
      <c r="T478" s="158"/>
      <c r="AT478" s="153" t="s">
        <v>145</v>
      </c>
      <c r="AU478" s="153" t="s">
        <v>14</v>
      </c>
      <c r="AV478" s="13" t="s">
        <v>14</v>
      </c>
      <c r="AW478" s="13" t="s">
        <v>35</v>
      </c>
      <c r="AX478" s="13" t="s">
        <v>73</v>
      </c>
      <c r="AY478" s="153" t="s">
        <v>132</v>
      </c>
    </row>
    <row r="479" spans="2:65" s="13" customFormat="1" ht="10.199999999999999">
      <c r="B479" s="152"/>
      <c r="D479" s="140" t="s">
        <v>145</v>
      </c>
      <c r="E479" s="153" t="s">
        <v>19</v>
      </c>
      <c r="F479" s="154" t="s">
        <v>525</v>
      </c>
      <c r="H479" s="155">
        <v>1.8</v>
      </c>
      <c r="I479" s="156"/>
      <c r="L479" s="152"/>
      <c r="M479" s="157"/>
      <c r="T479" s="158"/>
      <c r="AT479" s="153" t="s">
        <v>145</v>
      </c>
      <c r="AU479" s="153" t="s">
        <v>14</v>
      </c>
      <c r="AV479" s="13" t="s">
        <v>14</v>
      </c>
      <c r="AW479" s="13" t="s">
        <v>35</v>
      </c>
      <c r="AX479" s="13" t="s">
        <v>73</v>
      </c>
      <c r="AY479" s="153" t="s">
        <v>132</v>
      </c>
    </row>
    <row r="480" spans="2:65" s="14" customFormat="1" ht="10.199999999999999">
      <c r="B480" s="159"/>
      <c r="D480" s="140" t="s">
        <v>145</v>
      </c>
      <c r="E480" s="160" t="s">
        <v>19</v>
      </c>
      <c r="F480" s="161" t="s">
        <v>184</v>
      </c>
      <c r="H480" s="162">
        <v>58.35</v>
      </c>
      <c r="I480" s="163"/>
      <c r="L480" s="159"/>
      <c r="M480" s="164"/>
      <c r="T480" s="165"/>
      <c r="AT480" s="160" t="s">
        <v>145</v>
      </c>
      <c r="AU480" s="160" t="s">
        <v>14</v>
      </c>
      <c r="AV480" s="14" t="s">
        <v>139</v>
      </c>
      <c r="AW480" s="14" t="s">
        <v>35</v>
      </c>
      <c r="AX480" s="14" t="s">
        <v>78</v>
      </c>
      <c r="AY480" s="160" t="s">
        <v>132</v>
      </c>
    </row>
    <row r="481" spans="2:65" s="1" customFormat="1" ht="16.5" customHeight="1">
      <c r="B481" s="32"/>
      <c r="C481" s="127" t="s">
        <v>526</v>
      </c>
      <c r="D481" s="127" t="s">
        <v>134</v>
      </c>
      <c r="E481" s="128" t="s">
        <v>527</v>
      </c>
      <c r="F481" s="129" t="s">
        <v>528</v>
      </c>
      <c r="G481" s="130" t="s">
        <v>137</v>
      </c>
      <c r="H481" s="131">
        <v>552.96</v>
      </c>
      <c r="I481" s="132"/>
      <c r="J481" s="133">
        <f>ROUND(I481*H481,2)</f>
        <v>0</v>
      </c>
      <c r="K481" s="129" t="s">
        <v>138</v>
      </c>
      <c r="L481" s="32"/>
      <c r="M481" s="134" t="s">
        <v>19</v>
      </c>
      <c r="N481" s="135" t="s">
        <v>45</v>
      </c>
      <c r="P481" s="136">
        <f>O481*H481</f>
        <v>0</v>
      </c>
      <c r="Q481" s="136">
        <v>0</v>
      </c>
      <c r="R481" s="136">
        <f>Q481*H481</f>
        <v>0</v>
      </c>
      <c r="S481" s="136">
        <v>0</v>
      </c>
      <c r="T481" s="137">
        <f>S481*H481</f>
        <v>0</v>
      </c>
      <c r="AR481" s="138" t="s">
        <v>139</v>
      </c>
      <c r="AT481" s="138" t="s">
        <v>134</v>
      </c>
      <c r="AU481" s="138" t="s">
        <v>14</v>
      </c>
      <c r="AY481" s="17" t="s">
        <v>132</v>
      </c>
      <c r="BE481" s="139">
        <f>IF(N481="základní",J481,0)</f>
        <v>0</v>
      </c>
      <c r="BF481" s="139">
        <f>IF(N481="snížená",J481,0)</f>
        <v>0</v>
      </c>
      <c r="BG481" s="139">
        <f>IF(N481="zákl. přenesená",J481,0)</f>
        <v>0</v>
      </c>
      <c r="BH481" s="139">
        <f>IF(N481="sníž. přenesená",J481,0)</f>
        <v>0</v>
      </c>
      <c r="BI481" s="139">
        <f>IF(N481="nulová",J481,0)</f>
        <v>0</v>
      </c>
      <c r="BJ481" s="17" t="s">
        <v>14</v>
      </c>
      <c r="BK481" s="139">
        <f>ROUND(I481*H481,2)</f>
        <v>0</v>
      </c>
      <c r="BL481" s="17" t="s">
        <v>139</v>
      </c>
      <c r="BM481" s="138" t="s">
        <v>529</v>
      </c>
    </row>
    <row r="482" spans="2:65" s="1" customFormat="1" ht="10.199999999999999">
      <c r="B482" s="32"/>
      <c r="D482" s="140" t="s">
        <v>141</v>
      </c>
      <c r="F482" s="141" t="s">
        <v>530</v>
      </c>
      <c r="I482" s="142"/>
      <c r="L482" s="32"/>
      <c r="M482" s="143"/>
      <c r="T482" s="53"/>
      <c r="AT482" s="17" t="s">
        <v>141</v>
      </c>
      <c r="AU482" s="17" t="s">
        <v>14</v>
      </c>
    </row>
    <row r="483" spans="2:65" s="1" customFormat="1" ht="10.199999999999999">
      <c r="B483" s="32"/>
      <c r="D483" s="144" t="s">
        <v>143</v>
      </c>
      <c r="F483" s="145" t="s">
        <v>531</v>
      </c>
      <c r="I483" s="142"/>
      <c r="L483" s="32"/>
      <c r="M483" s="143"/>
      <c r="T483" s="53"/>
      <c r="AT483" s="17" t="s">
        <v>143</v>
      </c>
      <c r="AU483" s="17" t="s">
        <v>14</v>
      </c>
    </row>
    <row r="484" spans="2:65" s="12" customFormat="1" ht="10.199999999999999">
      <c r="B484" s="146"/>
      <c r="D484" s="140" t="s">
        <v>145</v>
      </c>
      <c r="E484" s="147" t="s">
        <v>19</v>
      </c>
      <c r="F484" s="148" t="s">
        <v>295</v>
      </c>
      <c r="H484" s="147" t="s">
        <v>19</v>
      </c>
      <c r="I484" s="149"/>
      <c r="L484" s="146"/>
      <c r="M484" s="150"/>
      <c r="T484" s="151"/>
      <c r="AT484" s="147" t="s">
        <v>145</v>
      </c>
      <c r="AU484" s="147" t="s">
        <v>14</v>
      </c>
      <c r="AV484" s="12" t="s">
        <v>78</v>
      </c>
      <c r="AW484" s="12" t="s">
        <v>35</v>
      </c>
      <c r="AX484" s="12" t="s">
        <v>73</v>
      </c>
      <c r="AY484" s="147" t="s">
        <v>132</v>
      </c>
    </row>
    <row r="485" spans="2:65" s="13" customFormat="1" ht="10.199999999999999">
      <c r="B485" s="152"/>
      <c r="D485" s="140" t="s">
        <v>145</v>
      </c>
      <c r="E485" s="153" t="s">
        <v>19</v>
      </c>
      <c r="F485" s="154" t="s">
        <v>296</v>
      </c>
      <c r="H485" s="155">
        <v>119</v>
      </c>
      <c r="I485" s="156"/>
      <c r="L485" s="152"/>
      <c r="M485" s="157"/>
      <c r="T485" s="158"/>
      <c r="AT485" s="153" t="s">
        <v>145</v>
      </c>
      <c r="AU485" s="153" t="s">
        <v>14</v>
      </c>
      <c r="AV485" s="13" t="s">
        <v>14</v>
      </c>
      <c r="AW485" s="13" t="s">
        <v>35</v>
      </c>
      <c r="AX485" s="13" t="s">
        <v>73</v>
      </c>
      <c r="AY485" s="153" t="s">
        <v>132</v>
      </c>
    </row>
    <row r="486" spans="2:65" s="13" customFormat="1" ht="10.199999999999999">
      <c r="B486" s="152"/>
      <c r="D486" s="140" t="s">
        <v>145</v>
      </c>
      <c r="E486" s="153" t="s">
        <v>19</v>
      </c>
      <c r="F486" s="154" t="s">
        <v>297</v>
      </c>
      <c r="H486" s="155">
        <v>1.6</v>
      </c>
      <c r="I486" s="156"/>
      <c r="L486" s="152"/>
      <c r="M486" s="157"/>
      <c r="T486" s="158"/>
      <c r="AT486" s="153" t="s">
        <v>145</v>
      </c>
      <c r="AU486" s="153" t="s">
        <v>14</v>
      </c>
      <c r="AV486" s="13" t="s">
        <v>14</v>
      </c>
      <c r="AW486" s="13" t="s">
        <v>35</v>
      </c>
      <c r="AX486" s="13" t="s">
        <v>73</v>
      </c>
      <c r="AY486" s="153" t="s">
        <v>132</v>
      </c>
    </row>
    <row r="487" spans="2:65" s="13" customFormat="1" ht="10.199999999999999">
      <c r="B487" s="152"/>
      <c r="D487" s="140" t="s">
        <v>145</v>
      </c>
      <c r="E487" s="153" t="s">
        <v>19</v>
      </c>
      <c r="F487" s="154" t="s">
        <v>298</v>
      </c>
      <c r="H487" s="155">
        <v>1.1200000000000001</v>
      </c>
      <c r="I487" s="156"/>
      <c r="L487" s="152"/>
      <c r="M487" s="157"/>
      <c r="T487" s="158"/>
      <c r="AT487" s="153" t="s">
        <v>145</v>
      </c>
      <c r="AU487" s="153" t="s">
        <v>14</v>
      </c>
      <c r="AV487" s="13" t="s">
        <v>14</v>
      </c>
      <c r="AW487" s="13" t="s">
        <v>35</v>
      </c>
      <c r="AX487" s="13" t="s">
        <v>73</v>
      </c>
      <c r="AY487" s="153" t="s">
        <v>132</v>
      </c>
    </row>
    <row r="488" spans="2:65" s="12" customFormat="1" ht="10.199999999999999">
      <c r="B488" s="146"/>
      <c r="D488" s="140" t="s">
        <v>145</v>
      </c>
      <c r="E488" s="147" t="s">
        <v>19</v>
      </c>
      <c r="F488" s="148" t="s">
        <v>299</v>
      </c>
      <c r="H488" s="147" t="s">
        <v>19</v>
      </c>
      <c r="I488" s="149"/>
      <c r="L488" s="146"/>
      <c r="M488" s="150"/>
      <c r="T488" s="151"/>
      <c r="AT488" s="147" t="s">
        <v>145</v>
      </c>
      <c r="AU488" s="147" t="s">
        <v>14</v>
      </c>
      <c r="AV488" s="12" t="s">
        <v>78</v>
      </c>
      <c r="AW488" s="12" t="s">
        <v>35</v>
      </c>
      <c r="AX488" s="12" t="s">
        <v>73</v>
      </c>
      <c r="AY488" s="147" t="s">
        <v>132</v>
      </c>
    </row>
    <row r="489" spans="2:65" s="13" customFormat="1" ht="10.199999999999999">
      <c r="B489" s="152"/>
      <c r="D489" s="140" t="s">
        <v>145</v>
      </c>
      <c r="E489" s="153" t="s">
        <v>19</v>
      </c>
      <c r="F489" s="154" t="s">
        <v>300</v>
      </c>
      <c r="H489" s="155">
        <v>376</v>
      </c>
      <c r="I489" s="156"/>
      <c r="L489" s="152"/>
      <c r="M489" s="157"/>
      <c r="T489" s="158"/>
      <c r="AT489" s="153" t="s">
        <v>145</v>
      </c>
      <c r="AU489" s="153" t="s">
        <v>14</v>
      </c>
      <c r="AV489" s="13" t="s">
        <v>14</v>
      </c>
      <c r="AW489" s="13" t="s">
        <v>35</v>
      </c>
      <c r="AX489" s="13" t="s">
        <v>73</v>
      </c>
      <c r="AY489" s="153" t="s">
        <v>132</v>
      </c>
    </row>
    <row r="490" spans="2:65" s="12" customFormat="1" ht="10.199999999999999">
      <c r="B490" s="146"/>
      <c r="D490" s="140" t="s">
        <v>145</v>
      </c>
      <c r="E490" s="147" t="s">
        <v>19</v>
      </c>
      <c r="F490" s="148" t="s">
        <v>301</v>
      </c>
      <c r="H490" s="147" t="s">
        <v>19</v>
      </c>
      <c r="I490" s="149"/>
      <c r="L490" s="146"/>
      <c r="M490" s="150"/>
      <c r="T490" s="151"/>
      <c r="AT490" s="147" t="s">
        <v>145</v>
      </c>
      <c r="AU490" s="147" t="s">
        <v>14</v>
      </c>
      <c r="AV490" s="12" t="s">
        <v>78</v>
      </c>
      <c r="AW490" s="12" t="s">
        <v>35</v>
      </c>
      <c r="AX490" s="12" t="s">
        <v>73</v>
      </c>
      <c r="AY490" s="147" t="s">
        <v>132</v>
      </c>
    </row>
    <row r="491" spans="2:65" s="13" customFormat="1" ht="10.199999999999999">
      <c r="B491" s="152"/>
      <c r="D491" s="140" t="s">
        <v>145</v>
      </c>
      <c r="E491" s="153" t="s">
        <v>19</v>
      </c>
      <c r="F491" s="154" t="s">
        <v>214</v>
      </c>
      <c r="H491" s="155">
        <v>12</v>
      </c>
      <c r="I491" s="156"/>
      <c r="L491" s="152"/>
      <c r="M491" s="157"/>
      <c r="T491" s="158"/>
      <c r="AT491" s="153" t="s">
        <v>145</v>
      </c>
      <c r="AU491" s="153" t="s">
        <v>14</v>
      </c>
      <c r="AV491" s="13" t="s">
        <v>14</v>
      </c>
      <c r="AW491" s="13" t="s">
        <v>35</v>
      </c>
      <c r="AX491" s="13" t="s">
        <v>73</v>
      </c>
      <c r="AY491" s="153" t="s">
        <v>132</v>
      </c>
    </row>
    <row r="492" spans="2:65" s="12" customFormat="1" ht="10.199999999999999">
      <c r="B492" s="146"/>
      <c r="D492" s="140" t="s">
        <v>145</v>
      </c>
      <c r="E492" s="147" t="s">
        <v>19</v>
      </c>
      <c r="F492" s="148" t="s">
        <v>302</v>
      </c>
      <c r="H492" s="147" t="s">
        <v>19</v>
      </c>
      <c r="I492" s="149"/>
      <c r="L492" s="146"/>
      <c r="M492" s="150"/>
      <c r="T492" s="151"/>
      <c r="AT492" s="147" t="s">
        <v>145</v>
      </c>
      <c r="AU492" s="147" t="s">
        <v>14</v>
      </c>
      <c r="AV492" s="12" t="s">
        <v>78</v>
      </c>
      <c r="AW492" s="12" t="s">
        <v>35</v>
      </c>
      <c r="AX492" s="12" t="s">
        <v>73</v>
      </c>
      <c r="AY492" s="147" t="s">
        <v>132</v>
      </c>
    </row>
    <row r="493" spans="2:65" s="13" customFormat="1" ht="10.199999999999999">
      <c r="B493" s="152"/>
      <c r="D493" s="140" t="s">
        <v>145</v>
      </c>
      <c r="E493" s="153" t="s">
        <v>19</v>
      </c>
      <c r="F493" s="154" t="s">
        <v>303</v>
      </c>
      <c r="H493" s="155">
        <v>7.2</v>
      </c>
      <c r="I493" s="156"/>
      <c r="L493" s="152"/>
      <c r="M493" s="157"/>
      <c r="T493" s="158"/>
      <c r="AT493" s="153" t="s">
        <v>145</v>
      </c>
      <c r="AU493" s="153" t="s">
        <v>14</v>
      </c>
      <c r="AV493" s="13" t="s">
        <v>14</v>
      </c>
      <c r="AW493" s="13" t="s">
        <v>35</v>
      </c>
      <c r="AX493" s="13" t="s">
        <v>73</v>
      </c>
      <c r="AY493" s="153" t="s">
        <v>132</v>
      </c>
    </row>
    <row r="494" spans="2:65" s="13" customFormat="1" ht="10.199999999999999">
      <c r="B494" s="152"/>
      <c r="D494" s="140" t="s">
        <v>145</v>
      </c>
      <c r="E494" s="153" t="s">
        <v>19</v>
      </c>
      <c r="F494" s="154" t="s">
        <v>304</v>
      </c>
      <c r="H494" s="155">
        <v>17.55</v>
      </c>
      <c r="I494" s="156"/>
      <c r="L494" s="152"/>
      <c r="M494" s="157"/>
      <c r="T494" s="158"/>
      <c r="AT494" s="153" t="s">
        <v>145</v>
      </c>
      <c r="AU494" s="153" t="s">
        <v>14</v>
      </c>
      <c r="AV494" s="13" t="s">
        <v>14</v>
      </c>
      <c r="AW494" s="13" t="s">
        <v>35</v>
      </c>
      <c r="AX494" s="13" t="s">
        <v>73</v>
      </c>
      <c r="AY494" s="153" t="s">
        <v>132</v>
      </c>
    </row>
    <row r="495" spans="2:65" s="13" customFormat="1" ht="10.199999999999999">
      <c r="B495" s="152"/>
      <c r="D495" s="140" t="s">
        <v>145</v>
      </c>
      <c r="E495" s="153" t="s">
        <v>19</v>
      </c>
      <c r="F495" s="154" t="s">
        <v>305</v>
      </c>
      <c r="H495" s="155">
        <v>8.19</v>
      </c>
      <c r="I495" s="156"/>
      <c r="L495" s="152"/>
      <c r="M495" s="157"/>
      <c r="T495" s="158"/>
      <c r="AT495" s="153" t="s">
        <v>145</v>
      </c>
      <c r="AU495" s="153" t="s">
        <v>14</v>
      </c>
      <c r="AV495" s="13" t="s">
        <v>14</v>
      </c>
      <c r="AW495" s="13" t="s">
        <v>35</v>
      </c>
      <c r="AX495" s="13" t="s">
        <v>73</v>
      </c>
      <c r="AY495" s="153" t="s">
        <v>132</v>
      </c>
    </row>
    <row r="496" spans="2:65" s="13" customFormat="1" ht="10.199999999999999">
      <c r="B496" s="152"/>
      <c r="D496" s="140" t="s">
        <v>145</v>
      </c>
      <c r="E496" s="153" t="s">
        <v>19</v>
      </c>
      <c r="F496" s="154" t="s">
        <v>306</v>
      </c>
      <c r="H496" s="155">
        <v>2.34</v>
      </c>
      <c r="I496" s="156"/>
      <c r="L496" s="152"/>
      <c r="M496" s="157"/>
      <c r="T496" s="158"/>
      <c r="AT496" s="153" t="s">
        <v>145</v>
      </c>
      <c r="AU496" s="153" t="s">
        <v>14</v>
      </c>
      <c r="AV496" s="13" t="s">
        <v>14</v>
      </c>
      <c r="AW496" s="13" t="s">
        <v>35</v>
      </c>
      <c r="AX496" s="13" t="s">
        <v>73</v>
      </c>
      <c r="AY496" s="153" t="s">
        <v>132</v>
      </c>
    </row>
    <row r="497" spans="2:65" s="13" customFormat="1" ht="10.199999999999999">
      <c r="B497" s="152"/>
      <c r="D497" s="140" t="s">
        <v>145</v>
      </c>
      <c r="E497" s="153" t="s">
        <v>19</v>
      </c>
      <c r="F497" s="154" t="s">
        <v>307</v>
      </c>
      <c r="H497" s="155">
        <v>1.26</v>
      </c>
      <c r="I497" s="156"/>
      <c r="L497" s="152"/>
      <c r="M497" s="157"/>
      <c r="T497" s="158"/>
      <c r="AT497" s="153" t="s">
        <v>145</v>
      </c>
      <c r="AU497" s="153" t="s">
        <v>14</v>
      </c>
      <c r="AV497" s="13" t="s">
        <v>14</v>
      </c>
      <c r="AW497" s="13" t="s">
        <v>35</v>
      </c>
      <c r="AX497" s="13" t="s">
        <v>73</v>
      </c>
      <c r="AY497" s="153" t="s">
        <v>132</v>
      </c>
    </row>
    <row r="498" spans="2:65" s="12" customFormat="1" ht="10.199999999999999">
      <c r="B498" s="146"/>
      <c r="D498" s="140" t="s">
        <v>145</v>
      </c>
      <c r="E498" s="147" t="s">
        <v>19</v>
      </c>
      <c r="F498" s="148" t="s">
        <v>274</v>
      </c>
      <c r="H498" s="147" t="s">
        <v>19</v>
      </c>
      <c r="I498" s="149"/>
      <c r="L498" s="146"/>
      <c r="M498" s="150"/>
      <c r="T498" s="151"/>
      <c r="AT498" s="147" t="s">
        <v>145</v>
      </c>
      <c r="AU498" s="147" t="s">
        <v>14</v>
      </c>
      <c r="AV498" s="12" t="s">
        <v>78</v>
      </c>
      <c r="AW498" s="12" t="s">
        <v>35</v>
      </c>
      <c r="AX498" s="12" t="s">
        <v>73</v>
      </c>
      <c r="AY498" s="147" t="s">
        <v>132</v>
      </c>
    </row>
    <row r="499" spans="2:65" s="13" customFormat="1" ht="10.199999999999999">
      <c r="B499" s="152"/>
      <c r="D499" s="140" t="s">
        <v>145</v>
      </c>
      <c r="E499" s="153" t="s">
        <v>19</v>
      </c>
      <c r="F499" s="154" t="s">
        <v>308</v>
      </c>
      <c r="H499" s="155">
        <v>6.7</v>
      </c>
      <c r="I499" s="156"/>
      <c r="L499" s="152"/>
      <c r="M499" s="157"/>
      <c r="T499" s="158"/>
      <c r="AT499" s="153" t="s">
        <v>145</v>
      </c>
      <c r="AU499" s="153" t="s">
        <v>14</v>
      </c>
      <c r="AV499" s="13" t="s">
        <v>14</v>
      </c>
      <c r="AW499" s="13" t="s">
        <v>35</v>
      </c>
      <c r="AX499" s="13" t="s">
        <v>73</v>
      </c>
      <c r="AY499" s="153" t="s">
        <v>132</v>
      </c>
    </row>
    <row r="500" spans="2:65" s="14" customFormat="1" ht="10.199999999999999">
      <c r="B500" s="159"/>
      <c r="D500" s="140" t="s">
        <v>145</v>
      </c>
      <c r="E500" s="160" t="s">
        <v>19</v>
      </c>
      <c r="F500" s="161" t="s">
        <v>184</v>
      </c>
      <c r="H500" s="162">
        <v>552.96</v>
      </c>
      <c r="I500" s="163"/>
      <c r="L500" s="159"/>
      <c r="M500" s="164"/>
      <c r="T500" s="165"/>
      <c r="AT500" s="160" t="s">
        <v>145</v>
      </c>
      <c r="AU500" s="160" t="s">
        <v>14</v>
      </c>
      <c r="AV500" s="14" t="s">
        <v>139</v>
      </c>
      <c r="AW500" s="14" t="s">
        <v>35</v>
      </c>
      <c r="AX500" s="14" t="s">
        <v>78</v>
      </c>
      <c r="AY500" s="160" t="s">
        <v>132</v>
      </c>
    </row>
    <row r="501" spans="2:65" s="1" customFormat="1" ht="24.15" customHeight="1">
      <c r="B501" s="32"/>
      <c r="C501" s="127" t="s">
        <v>532</v>
      </c>
      <c r="D501" s="127" t="s">
        <v>134</v>
      </c>
      <c r="E501" s="128" t="s">
        <v>533</v>
      </c>
      <c r="F501" s="129" t="s">
        <v>534</v>
      </c>
      <c r="G501" s="130" t="s">
        <v>137</v>
      </c>
      <c r="H501" s="131">
        <v>81.5</v>
      </c>
      <c r="I501" s="132"/>
      <c r="J501" s="133">
        <f>ROUND(I501*H501,2)</f>
        <v>0</v>
      </c>
      <c r="K501" s="129" t="s">
        <v>138</v>
      </c>
      <c r="L501" s="32"/>
      <c r="M501" s="134" t="s">
        <v>19</v>
      </c>
      <c r="N501" s="135" t="s">
        <v>45</v>
      </c>
      <c r="P501" s="136">
        <f>O501*H501</f>
        <v>0</v>
      </c>
      <c r="Q501" s="136">
        <v>0</v>
      </c>
      <c r="R501" s="136">
        <f>Q501*H501</f>
        <v>0</v>
      </c>
      <c r="S501" s="136">
        <v>0</v>
      </c>
      <c r="T501" s="137">
        <f>S501*H501</f>
        <v>0</v>
      </c>
      <c r="AR501" s="138" t="s">
        <v>139</v>
      </c>
      <c r="AT501" s="138" t="s">
        <v>134</v>
      </c>
      <c r="AU501" s="138" t="s">
        <v>14</v>
      </c>
      <c r="AY501" s="17" t="s">
        <v>132</v>
      </c>
      <c r="BE501" s="139">
        <f>IF(N501="základní",J501,0)</f>
        <v>0</v>
      </c>
      <c r="BF501" s="139">
        <f>IF(N501="snížená",J501,0)</f>
        <v>0</v>
      </c>
      <c r="BG501" s="139">
        <f>IF(N501="zákl. přenesená",J501,0)</f>
        <v>0</v>
      </c>
      <c r="BH501" s="139">
        <f>IF(N501="sníž. přenesená",J501,0)</f>
        <v>0</v>
      </c>
      <c r="BI501" s="139">
        <f>IF(N501="nulová",J501,0)</f>
        <v>0</v>
      </c>
      <c r="BJ501" s="17" t="s">
        <v>14</v>
      </c>
      <c r="BK501" s="139">
        <f>ROUND(I501*H501,2)</f>
        <v>0</v>
      </c>
      <c r="BL501" s="17" t="s">
        <v>139</v>
      </c>
      <c r="BM501" s="138" t="s">
        <v>535</v>
      </c>
    </row>
    <row r="502" spans="2:65" s="1" customFormat="1" ht="19.2">
      <c r="B502" s="32"/>
      <c r="D502" s="140" t="s">
        <v>141</v>
      </c>
      <c r="F502" s="141" t="s">
        <v>536</v>
      </c>
      <c r="I502" s="142"/>
      <c r="L502" s="32"/>
      <c r="M502" s="143"/>
      <c r="T502" s="53"/>
      <c r="AT502" s="17" t="s">
        <v>141</v>
      </c>
      <c r="AU502" s="17" t="s">
        <v>14</v>
      </c>
    </row>
    <row r="503" spans="2:65" s="1" customFormat="1" ht="10.199999999999999">
      <c r="B503" s="32"/>
      <c r="D503" s="144" t="s">
        <v>143</v>
      </c>
      <c r="F503" s="145" t="s">
        <v>537</v>
      </c>
      <c r="I503" s="142"/>
      <c r="L503" s="32"/>
      <c r="M503" s="143"/>
      <c r="T503" s="53"/>
      <c r="AT503" s="17" t="s">
        <v>143</v>
      </c>
      <c r="AU503" s="17" t="s">
        <v>14</v>
      </c>
    </row>
    <row r="504" spans="2:65" s="12" customFormat="1" ht="10.199999999999999">
      <c r="B504" s="146"/>
      <c r="D504" s="140" t="s">
        <v>145</v>
      </c>
      <c r="E504" s="147" t="s">
        <v>19</v>
      </c>
      <c r="F504" s="148" t="s">
        <v>154</v>
      </c>
      <c r="H504" s="147" t="s">
        <v>19</v>
      </c>
      <c r="I504" s="149"/>
      <c r="L504" s="146"/>
      <c r="M504" s="150"/>
      <c r="T504" s="151"/>
      <c r="AT504" s="147" t="s">
        <v>145</v>
      </c>
      <c r="AU504" s="147" t="s">
        <v>14</v>
      </c>
      <c r="AV504" s="12" t="s">
        <v>78</v>
      </c>
      <c r="AW504" s="12" t="s">
        <v>35</v>
      </c>
      <c r="AX504" s="12" t="s">
        <v>73</v>
      </c>
      <c r="AY504" s="147" t="s">
        <v>132</v>
      </c>
    </row>
    <row r="505" spans="2:65" s="13" customFormat="1" ht="10.199999999999999">
      <c r="B505" s="152"/>
      <c r="D505" s="140" t="s">
        <v>145</v>
      </c>
      <c r="E505" s="153" t="s">
        <v>19</v>
      </c>
      <c r="F505" s="154" t="s">
        <v>488</v>
      </c>
      <c r="H505" s="155">
        <v>81.5</v>
      </c>
      <c r="I505" s="156"/>
      <c r="L505" s="152"/>
      <c r="M505" s="157"/>
      <c r="T505" s="158"/>
      <c r="AT505" s="153" t="s">
        <v>145</v>
      </c>
      <c r="AU505" s="153" t="s">
        <v>14</v>
      </c>
      <c r="AV505" s="13" t="s">
        <v>14</v>
      </c>
      <c r="AW505" s="13" t="s">
        <v>35</v>
      </c>
      <c r="AX505" s="13" t="s">
        <v>78</v>
      </c>
      <c r="AY505" s="153" t="s">
        <v>132</v>
      </c>
    </row>
    <row r="506" spans="2:65" s="1" customFormat="1" ht="33" customHeight="1">
      <c r="B506" s="32"/>
      <c r="C506" s="127" t="s">
        <v>538</v>
      </c>
      <c r="D506" s="127" t="s">
        <v>134</v>
      </c>
      <c r="E506" s="128" t="s">
        <v>539</v>
      </c>
      <c r="F506" s="129" t="s">
        <v>540</v>
      </c>
      <c r="G506" s="130" t="s">
        <v>137</v>
      </c>
      <c r="H506" s="131">
        <v>81.5</v>
      </c>
      <c r="I506" s="132"/>
      <c r="J506" s="133">
        <f>ROUND(I506*H506,2)</f>
        <v>0</v>
      </c>
      <c r="K506" s="129" t="s">
        <v>138</v>
      </c>
      <c r="L506" s="32"/>
      <c r="M506" s="134" t="s">
        <v>19</v>
      </c>
      <c r="N506" s="135" t="s">
        <v>45</v>
      </c>
      <c r="P506" s="136">
        <f>O506*H506</f>
        <v>0</v>
      </c>
      <c r="Q506" s="136">
        <v>0</v>
      </c>
      <c r="R506" s="136">
        <f>Q506*H506</f>
        <v>0</v>
      </c>
      <c r="S506" s="136">
        <v>0</v>
      </c>
      <c r="T506" s="137">
        <f>S506*H506</f>
        <v>0</v>
      </c>
      <c r="AR506" s="138" t="s">
        <v>139</v>
      </c>
      <c r="AT506" s="138" t="s">
        <v>134</v>
      </c>
      <c r="AU506" s="138" t="s">
        <v>14</v>
      </c>
      <c r="AY506" s="17" t="s">
        <v>132</v>
      </c>
      <c r="BE506" s="139">
        <f>IF(N506="základní",J506,0)</f>
        <v>0</v>
      </c>
      <c r="BF506" s="139">
        <f>IF(N506="snížená",J506,0)</f>
        <v>0</v>
      </c>
      <c r="BG506" s="139">
        <f>IF(N506="zákl. přenesená",J506,0)</f>
        <v>0</v>
      </c>
      <c r="BH506" s="139">
        <f>IF(N506="sníž. přenesená",J506,0)</f>
        <v>0</v>
      </c>
      <c r="BI506" s="139">
        <f>IF(N506="nulová",J506,0)</f>
        <v>0</v>
      </c>
      <c r="BJ506" s="17" t="s">
        <v>14</v>
      </c>
      <c r="BK506" s="139">
        <f>ROUND(I506*H506,2)</f>
        <v>0</v>
      </c>
      <c r="BL506" s="17" t="s">
        <v>139</v>
      </c>
      <c r="BM506" s="138" t="s">
        <v>541</v>
      </c>
    </row>
    <row r="507" spans="2:65" s="1" customFormat="1" ht="19.2">
      <c r="B507" s="32"/>
      <c r="D507" s="140" t="s">
        <v>141</v>
      </c>
      <c r="F507" s="141" t="s">
        <v>542</v>
      </c>
      <c r="I507" s="142"/>
      <c r="L507" s="32"/>
      <c r="M507" s="143"/>
      <c r="T507" s="53"/>
      <c r="AT507" s="17" t="s">
        <v>141</v>
      </c>
      <c r="AU507" s="17" t="s">
        <v>14</v>
      </c>
    </row>
    <row r="508" spans="2:65" s="1" customFormat="1" ht="10.199999999999999">
      <c r="B508" s="32"/>
      <c r="D508" s="144" t="s">
        <v>143</v>
      </c>
      <c r="F508" s="145" t="s">
        <v>543</v>
      </c>
      <c r="I508" s="142"/>
      <c r="L508" s="32"/>
      <c r="M508" s="143"/>
      <c r="T508" s="53"/>
      <c r="AT508" s="17" t="s">
        <v>143</v>
      </c>
      <c r="AU508" s="17" t="s">
        <v>14</v>
      </c>
    </row>
    <row r="509" spans="2:65" s="11" customFormat="1" ht="22.8" customHeight="1">
      <c r="B509" s="115"/>
      <c r="D509" s="116" t="s">
        <v>72</v>
      </c>
      <c r="E509" s="125" t="s">
        <v>147</v>
      </c>
      <c r="F509" s="125" t="s">
        <v>544</v>
      </c>
      <c r="I509" s="118"/>
      <c r="J509" s="126">
        <f>BK509</f>
        <v>0</v>
      </c>
      <c r="L509" s="115"/>
      <c r="M509" s="120"/>
      <c r="P509" s="121">
        <f>SUM(P510:P521)</f>
        <v>0</v>
      </c>
      <c r="R509" s="121">
        <f>SUM(R510:R521)</f>
        <v>0.29235999999999995</v>
      </c>
      <c r="T509" s="122">
        <f>SUM(T510:T521)</f>
        <v>0</v>
      </c>
      <c r="AR509" s="116" t="s">
        <v>78</v>
      </c>
      <c r="AT509" s="123" t="s">
        <v>72</v>
      </c>
      <c r="AU509" s="123" t="s">
        <v>78</v>
      </c>
      <c r="AY509" s="116" t="s">
        <v>132</v>
      </c>
      <c r="BK509" s="124">
        <f>SUM(BK510:BK521)</f>
        <v>0</v>
      </c>
    </row>
    <row r="510" spans="2:65" s="1" customFormat="1" ht="33" customHeight="1">
      <c r="B510" s="32"/>
      <c r="C510" s="127" t="s">
        <v>545</v>
      </c>
      <c r="D510" s="127" t="s">
        <v>134</v>
      </c>
      <c r="E510" s="128" t="s">
        <v>546</v>
      </c>
      <c r="F510" s="129" t="s">
        <v>547</v>
      </c>
      <c r="G510" s="130" t="s">
        <v>331</v>
      </c>
      <c r="H510" s="131">
        <v>99</v>
      </c>
      <c r="I510" s="132"/>
      <c r="J510" s="133">
        <f>ROUND(I510*H510,2)</f>
        <v>0</v>
      </c>
      <c r="K510" s="129" t="s">
        <v>138</v>
      </c>
      <c r="L510" s="32"/>
      <c r="M510" s="134" t="s">
        <v>19</v>
      </c>
      <c r="N510" s="135" t="s">
        <v>45</v>
      </c>
      <c r="P510" s="136">
        <f>O510*H510</f>
        <v>0</v>
      </c>
      <c r="Q510" s="136">
        <v>1.0000000000000001E-5</v>
      </c>
      <c r="R510" s="136">
        <f>Q510*H510</f>
        <v>9.8999999999999999E-4</v>
      </c>
      <c r="S510" s="136">
        <v>0</v>
      </c>
      <c r="T510" s="137">
        <f>S510*H510</f>
        <v>0</v>
      </c>
      <c r="AR510" s="138" t="s">
        <v>139</v>
      </c>
      <c r="AT510" s="138" t="s">
        <v>134</v>
      </c>
      <c r="AU510" s="138" t="s">
        <v>14</v>
      </c>
      <c r="AY510" s="17" t="s">
        <v>132</v>
      </c>
      <c r="BE510" s="139">
        <f>IF(N510="základní",J510,0)</f>
        <v>0</v>
      </c>
      <c r="BF510" s="139">
        <f>IF(N510="snížená",J510,0)</f>
        <v>0</v>
      </c>
      <c r="BG510" s="139">
        <f>IF(N510="zákl. přenesená",J510,0)</f>
        <v>0</v>
      </c>
      <c r="BH510" s="139">
        <f>IF(N510="sníž. přenesená",J510,0)</f>
        <v>0</v>
      </c>
      <c r="BI510" s="139">
        <f>IF(N510="nulová",J510,0)</f>
        <v>0</v>
      </c>
      <c r="BJ510" s="17" t="s">
        <v>14</v>
      </c>
      <c r="BK510" s="139">
        <f>ROUND(I510*H510,2)</f>
        <v>0</v>
      </c>
      <c r="BL510" s="17" t="s">
        <v>139</v>
      </c>
      <c r="BM510" s="138" t="s">
        <v>548</v>
      </c>
    </row>
    <row r="511" spans="2:65" s="1" customFormat="1" ht="28.8">
      <c r="B511" s="32"/>
      <c r="D511" s="140" t="s">
        <v>141</v>
      </c>
      <c r="F511" s="141" t="s">
        <v>549</v>
      </c>
      <c r="I511" s="142"/>
      <c r="L511" s="32"/>
      <c r="M511" s="143"/>
      <c r="T511" s="53"/>
      <c r="AT511" s="17" t="s">
        <v>141</v>
      </c>
      <c r="AU511" s="17" t="s">
        <v>14</v>
      </c>
    </row>
    <row r="512" spans="2:65" s="1" customFormat="1" ht="10.199999999999999">
      <c r="B512" s="32"/>
      <c r="D512" s="144" t="s">
        <v>143</v>
      </c>
      <c r="F512" s="145" t="s">
        <v>550</v>
      </c>
      <c r="I512" s="142"/>
      <c r="L512" s="32"/>
      <c r="M512" s="143"/>
      <c r="T512" s="53"/>
      <c r="AT512" s="17" t="s">
        <v>143</v>
      </c>
      <c r="AU512" s="17" t="s">
        <v>14</v>
      </c>
    </row>
    <row r="513" spans="2:65" s="12" customFormat="1" ht="10.199999999999999">
      <c r="B513" s="146"/>
      <c r="D513" s="140" t="s">
        <v>145</v>
      </c>
      <c r="E513" s="147" t="s">
        <v>19</v>
      </c>
      <c r="F513" s="148" t="s">
        <v>162</v>
      </c>
      <c r="H513" s="147" t="s">
        <v>19</v>
      </c>
      <c r="I513" s="149"/>
      <c r="L513" s="146"/>
      <c r="M513" s="150"/>
      <c r="T513" s="151"/>
      <c r="AT513" s="147" t="s">
        <v>145</v>
      </c>
      <c r="AU513" s="147" t="s">
        <v>14</v>
      </c>
      <c r="AV513" s="12" t="s">
        <v>78</v>
      </c>
      <c r="AW513" s="12" t="s">
        <v>35</v>
      </c>
      <c r="AX513" s="12" t="s">
        <v>73</v>
      </c>
      <c r="AY513" s="147" t="s">
        <v>132</v>
      </c>
    </row>
    <row r="514" spans="2:65" s="13" customFormat="1" ht="10.199999999999999">
      <c r="B514" s="152"/>
      <c r="D514" s="140" t="s">
        <v>145</v>
      </c>
      <c r="E514" s="153" t="s">
        <v>19</v>
      </c>
      <c r="F514" s="154" t="s">
        <v>551</v>
      </c>
      <c r="H514" s="155">
        <v>99</v>
      </c>
      <c r="I514" s="156"/>
      <c r="L514" s="152"/>
      <c r="M514" s="157"/>
      <c r="T514" s="158"/>
      <c r="AT514" s="153" t="s">
        <v>145</v>
      </c>
      <c r="AU514" s="153" t="s">
        <v>14</v>
      </c>
      <c r="AV514" s="13" t="s">
        <v>14</v>
      </c>
      <c r="AW514" s="13" t="s">
        <v>35</v>
      </c>
      <c r="AX514" s="13" t="s">
        <v>78</v>
      </c>
      <c r="AY514" s="153" t="s">
        <v>132</v>
      </c>
    </row>
    <row r="515" spans="2:65" s="1" customFormat="1" ht="16.5" customHeight="1">
      <c r="B515" s="32"/>
      <c r="C515" s="166" t="s">
        <v>552</v>
      </c>
      <c r="D515" s="166" t="s">
        <v>215</v>
      </c>
      <c r="E515" s="167" t="s">
        <v>553</v>
      </c>
      <c r="F515" s="168" t="s">
        <v>554</v>
      </c>
      <c r="G515" s="169" t="s">
        <v>331</v>
      </c>
      <c r="H515" s="170">
        <v>99</v>
      </c>
      <c r="I515" s="171"/>
      <c r="J515" s="172">
        <f>ROUND(I515*H515,2)</f>
        <v>0</v>
      </c>
      <c r="K515" s="168" t="s">
        <v>138</v>
      </c>
      <c r="L515" s="173"/>
      <c r="M515" s="174" t="s">
        <v>19</v>
      </c>
      <c r="N515" s="175" t="s">
        <v>45</v>
      </c>
      <c r="P515" s="136">
        <f>O515*H515</f>
        <v>0</v>
      </c>
      <c r="Q515" s="136">
        <v>2.4099999999999998E-3</v>
      </c>
      <c r="R515" s="136">
        <f>Q515*H515</f>
        <v>0.23858999999999997</v>
      </c>
      <c r="S515" s="136">
        <v>0</v>
      </c>
      <c r="T515" s="137">
        <f>S515*H515</f>
        <v>0</v>
      </c>
      <c r="AR515" s="138" t="s">
        <v>147</v>
      </c>
      <c r="AT515" s="138" t="s">
        <v>215</v>
      </c>
      <c r="AU515" s="138" t="s">
        <v>14</v>
      </c>
      <c r="AY515" s="17" t="s">
        <v>132</v>
      </c>
      <c r="BE515" s="139">
        <f>IF(N515="základní",J515,0)</f>
        <v>0</v>
      </c>
      <c r="BF515" s="139">
        <f>IF(N515="snížená",J515,0)</f>
        <v>0</v>
      </c>
      <c r="BG515" s="139">
        <f>IF(N515="zákl. přenesená",J515,0)</f>
        <v>0</v>
      </c>
      <c r="BH515" s="139">
        <f>IF(N515="sníž. přenesená",J515,0)</f>
        <v>0</v>
      </c>
      <c r="BI515" s="139">
        <f>IF(N515="nulová",J515,0)</f>
        <v>0</v>
      </c>
      <c r="BJ515" s="17" t="s">
        <v>14</v>
      </c>
      <c r="BK515" s="139">
        <f>ROUND(I515*H515,2)</f>
        <v>0</v>
      </c>
      <c r="BL515" s="17" t="s">
        <v>139</v>
      </c>
      <c r="BM515" s="138" t="s">
        <v>555</v>
      </c>
    </row>
    <row r="516" spans="2:65" s="1" customFormat="1" ht="10.199999999999999">
      <c r="B516" s="32"/>
      <c r="D516" s="140" t="s">
        <v>141</v>
      </c>
      <c r="F516" s="141" t="s">
        <v>554</v>
      </c>
      <c r="I516" s="142"/>
      <c r="L516" s="32"/>
      <c r="M516" s="143"/>
      <c r="T516" s="53"/>
      <c r="AT516" s="17" t="s">
        <v>141</v>
      </c>
      <c r="AU516" s="17" t="s">
        <v>14</v>
      </c>
    </row>
    <row r="517" spans="2:65" s="1" customFormat="1" ht="24.15" customHeight="1">
      <c r="B517" s="32"/>
      <c r="C517" s="127" t="s">
        <v>556</v>
      </c>
      <c r="D517" s="127" t="s">
        <v>134</v>
      </c>
      <c r="E517" s="128" t="s">
        <v>557</v>
      </c>
      <c r="F517" s="129" t="s">
        <v>558</v>
      </c>
      <c r="G517" s="130" t="s">
        <v>559</v>
      </c>
      <c r="H517" s="131">
        <v>2</v>
      </c>
      <c r="I517" s="132"/>
      <c r="J517" s="133">
        <f>ROUND(I517*H517,2)</f>
        <v>0</v>
      </c>
      <c r="K517" s="129" t="s">
        <v>138</v>
      </c>
      <c r="L517" s="32"/>
      <c r="M517" s="134" t="s">
        <v>19</v>
      </c>
      <c r="N517" s="135" t="s">
        <v>45</v>
      </c>
      <c r="P517" s="136">
        <f>O517*H517</f>
        <v>0</v>
      </c>
      <c r="Q517" s="136">
        <v>2.639E-2</v>
      </c>
      <c r="R517" s="136">
        <f>Q517*H517</f>
        <v>5.2780000000000001E-2</v>
      </c>
      <c r="S517" s="136">
        <v>0</v>
      </c>
      <c r="T517" s="137">
        <f>S517*H517</f>
        <v>0</v>
      </c>
      <c r="AR517" s="138" t="s">
        <v>139</v>
      </c>
      <c r="AT517" s="138" t="s">
        <v>134</v>
      </c>
      <c r="AU517" s="138" t="s">
        <v>14</v>
      </c>
      <c r="AY517" s="17" t="s">
        <v>132</v>
      </c>
      <c r="BE517" s="139">
        <f>IF(N517="základní",J517,0)</f>
        <v>0</v>
      </c>
      <c r="BF517" s="139">
        <f>IF(N517="snížená",J517,0)</f>
        <v>0</v>
      </c>
      <c r="BG517" s="139">
        <f>IF(N517="zákl. přenesená",J517,0)</f>
        <v>0</v>
      </c>
      <c r="BH517" s="139">
        <f>IF(N517="sníž. přenesená",J517,0)</f>
        <v>0</v>
      </c>
      <c r="BI517" s="139">
        <f>IF(N517="nulová",J517,0)</f>
        <v>0</v>
      </c>
      <c r="BJ517" s="17" t="s">
        <v>14</v>
      </c>
      <c r="BK517" s="139">
        <f>ROUND(I517*H517,2)</f>
        <v>0</v>
      </c>
      <c r="BL517" s="17" t="s">
        <v>139</v>
      </c>
      <c r="BM517" s="138" t="s">
        <v>560</v>
      </c>
    </row>
    <row r="518" spans="2:65" s="1" customFormat="1" ht="28.8">
      <c r="B518" s="32"/>
      <c r="D518" s="140" t="s">
        <v>141</v>
      </c>
      <c r="F518" s="141" t="s">
        <v>561</v>
      </c>
      <c r="I518" s="142"/>
      <c r="L518" s="32"/>
      <c r="M518" s="143"/>
      <c r="T518" s="53"/>
      <c r="AT518" s="17" t="s">
        <v>141</v>
      </c>
      <c r="AU518" s="17" t="s">
        <v>14</v>
      </c>
    </row>
    <row r="519" spans="2:65" s="1" customFormat="1" ht="10.199999999999999">
      <c r="B519" s="32"/>
      <c r="D519" s="144" t="s">
        <v>143</v>
      </c>
      <c r="F519" s="145" t="s">
        <v>562</v>
      </c>
      <c r="I519" s="142"/>
      <c r="L519" s="32"/>
      <c r="M519" s="143"/>
      <c r="T519" s="53"/>
      <c r="AT519" s="17" t="s">
        <v>143</v>
      </c>
      <c r="AU519" s="17" t="s">
        <v>14</v>
      </c>
    </row>
    <row r="520" spans="2:65" s="12" customFormat="1" ht="10.199999999999999">
      <c r="B520" s="146"/>
      <c r="D520" s="140" t="s">
        <v>145</v>
      </c>
      <c r="E520" s="147" t="s">
        <v>19</v>
      </c>
      <c r="F520" s="148" t="s">
        <v>162</v>
      </c>
      <c r="H520" s="147" t="s">
        <v>19</v>
      </c>
      <c r="I520" s="149"/>
      <c r="L520" s="146"/>
      <c r="M520" s="150"/>
      <c r="T520" s="151"/>
      <c r="AT520" s="147" t="s">
        <v>145</v>
      </c>
      <c r="AU520" s="147" t="s">
        <v>14</v>
      </c>
      <c r="AV520" s="12" t="s">
        <v>78</v>
      </c>
      <c r="AW520" s="12" t="s">
        <v>35</v>
      </c>
      <c r="AX520" s="12" t="s">
        <v>73</v>
      </c>
      <c r="AY520" s="147" t="s">
        <v>132</v>
      </c>
    </row>
    <row r="521" spans="2:65" s="13" customFormat="1" ht="10.199999999999999">
      <c r="B521" s="152"/>
      <c r="D521" s="140" t="s">
        <v>145</v>
      </c>
      <c r="E521" s="153" t="s">
        <v>19</v>
      </c>
      <c r="F521" s="154" t="s">
        <v>14</v>
      </c>
      <c r="H521" s="155">
        <v>2</v>
      </c>
      <c r="I521" s="156"/>
      <c r="L521" s="152"/>
      <c r="M521" s="157"/>
      <c r="T521" s="158"/>
      <c r="AT521" s="153" t="s">
        <v>145</v>
      </c>
      <c r="AU521" s="153" t="s">
        <v>14</v>
      </c>
      <c r="AV521" s="13" t="s">
        <v>14</v>
      </c>
      <c r="AW521" s="13" t="s">
        <v>35</v>
      </c>
      <c r="AX521" s="13" t="s">
        <v>78</v>
      </c>
      <c r="AY521" s="153" t="s">
        <v>132</v>
      </c>
    </row>
    <row r="522" spans="2:65" s="11" customFormat="1" ht="22.8" customHeight="1">
      <c r="B522" s="115"/>
      <c r="D522" s="116" t="s">
        <v>72</v>
      </c>
      <c r="E522" s="125" t="s">
        <v>198</v>
      </c>
      <c r="F522" s="125" t="s">
        <v>563</v>
      </c>
      <c r="I522" s="118"/>
      <c r="J522" s="126">
        <f>BK522</f>
        <v>0</v>
      </c>
      <c r="L522" s="115"/>
      <c r="M522" s="120"/>
      <c r="P522" s="121">
        <f>SUM(P523:P537)</f>
        <v>0</v>
      </c>
      <c r="R522" s="121">
        <f>SUM(R523:R537)</f>
        <v>2.48E-3</v>
      </c>
      <c r="T522" s="122">
        <f>SUM(T523:T537)</f>
        <v>9.2240000000000002</v>
      </c>
      <c r="AR522" s="116" t="s">
        <v>78</v>
      </c>
      <c r="AT522" s="123" t="s">
        <v>72</v>
      </c>
      <c r="AU522" s="123" t="s">
        <v>78</v>
      </c>
      <c r="AY522" s="116" t="s">
        <v>132</v>
      </c>
      <c r="BK522" s="124">
        <f>SUM(BK523:BK537)</f>
        <v>0</v>
      </c>
    </row>
    <row r="523" spans="2:65" s="1" customFormat="1" ht="24.15" customHeight="1">
      <c r="B523" s="32"/>
      <c r="C523" s="127" t="s">
        <v>564</v>
      </c>
      <c r="D523" s="127" t="s">
        <v>134</v>
      </c>
      <c r="E523" s="128" t="s">
        <v>565</v>
      </c>
      <c r="F523" s="129" t="s">
        <v>566</v>
      </c>
      <c r="G523" s="130" t="s">
        <v>137</v>
      </c>
      <c r="H523" s="131">
        <v>62</v>
      </c>
      <c r="I523" s="132"/>
      <c r="J523" s="133">
        <f>ROUND(I523*H523,2)</f>
        <v>0</v>
      </c>
      <c r="K523" s="129" t="s">
        <v>138</v>
      </c>
      <c r="L523" s="32"/>
      <c r="M523" s="134" t="s">
        <v>19</v>
      </c>
      <c r="N523" s="135" t="s">
        <v>45</v>
      </c>
      <c r="P523" s="136">
        <f>O523*H523</f>
        <v>0</v>
      </c>
      <c r="Q523" s="136">
        <v>4.0000000000000003E-5</v>
      </c>
      <c r="R523" s="136">
        <f>Q523*H523</f>
        <v>2.48E-3</v>
      </c>
      <c r="S523" s="136">
        <v>0</v>
      </c>
      <c r="T523" s="137">
        <f>S523*H523</f>
        <v>0</v>
      </c>
      <c r="AR523" s="138" t="s">
        <v>139</v>
      </c>
      <c r="AT523" s="138" t="s">
        <v>134</v>
      </c>
      <c r="AU523" s="138" t="s">
        <v>14</v>
      </c>
      <c r="AY523" s="17" t="s">
        <v>132</v>
      </c>
      <c r="BE523" s="139">
        <f>IF(N523="základní",J523,0)</f>
        <v>0</v>
      </c>
      <c r="BF523" s="139">
        <f>IF(N523="snížená",J523,0)</f>
        <v>0</v>
      </c>
      <c r="BG523" s="139">
        <f>IF(N523="zákl. přenesená",J523,0)</f>
        <v>0</v>
      </c>
      <c r="BH523" s="139">
        <f>IF(N523="sníž. přenesená",J523,0)</f>
        <v>0</v>
      </c>
      <c r="BI523" s="139">
        <f>IF(N523="nulová",J523,0)</f>
        <v>0</v>
      </c>
      <c r="BJ523" s="17" t="s">
        <v>14</v>
      </c>
      <c r="BK523" s="139">
        <f>ROUND(I523*H523,2)</f>
        <v>0</v>
      </c>
      <c r="BL523" s="17" t="s">
        <v>139</v>
      </c>
      <c r="BM523" s="138" t="s">
        <v>567</v>
      </c>
    </row>
    <row r="524" spans="2:65" s="1" customFormat="1" ht="19.2">
      <c r="B524" s="32"/>
      <c r="D524" s="140" t="s">
        <v>141</v>
      </c>
      <c r="F524" s="141" t="s">
        <v>568</v>
      </c>
      <c r="I524" s="142"/>
      <c r="L524" s="32"/>
      <c r="M524" s="143"/>
      <c r="T524" s="53"/>
      <c r="AT524" s="17" t="s">
        <v>141</v>
      </c>
      <c r="AU524" s="17" t="s">
        <v>14</v>
      </c>
    </row>
    <row r="525" spans="2:65" s="1" customFormat="1" ht="10.199999999999999">
      <c r="B525" s="32"/>
      <c r="D525" s="144" t="s">
        <v>143</v>
      </c>
      <c r="F525" s="145" t="s">
        <v>569</v>
      </c>
      <c r="I525" s="142"/>
      <c r="L525" s="32"/>
      <c r="M525" s="143"/>
      <c r="T525" s="53"/>
      <c r="AT525" s="17" t="s">
        <v>143</v>
      </c>
      <c r="AU525" s="17" t="s">
        <v>14</v>
      </c>
    </row>
    <row r="526" spans="2:65" s="12" customFormat="1" ht="10.199999999999999">
      <c r="B526" s="146"/>
      <c r="D526" s="140" t="s">
        <v>145</v>
      </c>
      <c r="E526" s="147" t="s">
        <v>19</v>
      </c>
      <c r="F526" s="148" t="s">
        <v>570</v>
      </c>
      <c r="H526" s="147" t="s">
        <v>19</v>
      </c>
      <c r="I526" s="149"/>
      <c r="L526" s="146"/>
      <c r="M526" s="150"/>
      <c r="T526" s="151"/>
      <c r="AT526" s="147" t="s">
        <v>145</v>
      </c>
      <c r="AU526" s="147" t="s">
        <v>14</v>
      </c>
      <c r="AV526" s="12" t="s">
        <v>78</v>
      </c>
      <c r="AW526" s="12" t="s">
        <v>35</v>
      </c>
      <c r="AX526" s="12" t="s">
        <v>73</v>
      </c>
      <c r="AY526" s="147" t="s">
        <v>132</v>
      </c>
    </row>
    <row r="527" spans="2:65" s="13" customFormat="1" ht="10.199999999999999">
      <c r="B527" s="152"/>
      <c r="D527" s="140" t="s">
        <v>145</v>
      </c>
      <c r="E527" s="153" t="s">
        <v>19</v>
      </c>
      <c r="F527" s="154" t="s">
        <v>571</v>
      </c>
      <c r="H527" s="155">
        <v>62</v>
      </c>
      <c r="I527" s="156"/>
      <c r="L527" s="152"/>
      <c r="M527" s="157"/>
      <c r="T527" s="158"/>
      <c r="AT527" s="153" t="s">
        <v>145</v>
      </c>
      <c r="AU527" s="153" t="s">
        <v>14</v>
      </c>
      <c r="AV527" s="13" t="s">
        <v>14</v>
      </c>
      <c r="AW527" s="13" t="s">
        <v>35</v>
      </c>
      <c r="AX527" s="13" t="s">
        <v>78</v>
      </c>
      <c r="AY527" s="153" t="s">
        <v>132</v>
      </c>
    </row>
    <row r="528" spans="2:65" s="1" customFormat="1" ht="37.799999999999997" customHeight="1">
      <c r="B528" s="32"/>
      <c r="C528" s="127" t="s">
        <v>571</v>
      </c>
      <c r="D528" s="127" t="s">
        <v>134</v>
      </c>
      <c r="E528" s="128" t="s">
        <v>572</v>
      </c>
      <c r="F528" s="129" t="s">
        <v>573</v>
      </c>
      <c r="G528" s="130" t="s">
        <v>137</v>
      </c>
      <c r="H528" s="131">
        <v>576.5</v>
      </c>
      <c r="I528" s="132"/>
      <c r="J528" s="133">
        <f>ROUND(I528*H528,2)</f>
        <v>0</v>
      </c>
      <c r="K528" s="129" t="s">
        <v>138</v>
      </c>
      <c r="L528" s="32"/>
      <c r="M528" s="134" t="s">
        <v>19</v>
      </c>
      <c r="N528" s="135" t="s">
        <v>45</v>
      </c>
      <c r="P528" s="136">
        <f>O528*H528</f>
        <v>0</v>
      </c>
      <c r="Q528" s="136">
        <v>0</v>
      </c>
      <c r="R528" s="136">
        <f>Q528*H528</f>
        <v>0</v>
      </c>
      <c r="S528" s="136">
        <v>1.6E-2</v>
      </c>
      <c r="T528" s="137">
        <f>S528*H528</f>
        <v>9.2240000000000002</v>
      </c>
      <c r="AR528" s="138" t="s">
        <v>139</v>
      </c>
      <c r="AT528" s="138" t="s">
        <v>134</v>
      </c>
      <c r="AU528" s="138" t="s">
        <v>14</v>
      </c>
      <c r="AY528" s="17" t="s">
        <v>132</v>
      </c>
      <c r="BE528" s="139">
        <f>IF(N528="základní",J528,0)</f>
        <v>0</v>
      </c>
      <c r="BF528" s="139">
        <f>IF(N528="snížená",J528,0)</f>
        <v>0</v>
      </c>
      <c r="BG528" s="139">
        <f>IF(N528="zákl. přenesená",J528,0)</f>
        <v>0</v>
      </c>
      <c r="BH528" s="139">
        <f>IF(N528="sníž. přenesená",J528,0)</f>
        <v>0</v>
      </c>
      <c r="BI528" s="139">
        <f>IF(N528="nulová",J528,0)</f>
        <v>0</v>
      </c>
      <c r="BJ528" s="17" t="s">
        <v>14</v>
      </c>
      <c r="BK528" s="139">
        <f>ROUND(I528*H528,2)</f>
        <v>0</v>
      </c>
      <c r="BL528" s="17" t="s">
        <v>139</v>
      </c>
      <c r="BM528" s="138" t="s">
        <v>574</v>
      </c>
    </row>
    <row r="529" spans="2:65" s="1" customFormat="1" ht="28.8">
      <c r="B529" s="32"/>
      <c r="D529" s="140" t="s">
        <v>141</v>
      </c>
      <c r="F529" s="141" t="s">
        <v>575</v>
      </c>
      <c r="I529" s="142"/>
      <c r="L529" s="32"/>
      <c r="M529" s="143"/>
      <c r="T529" s="53"/>
      <c r="AT529" s="17" t="s">
        <v>141</v>
      </c>
      <c r="AU529" s="17" t="s">
        <v>14</v>
      </c>
    </row>
    <row r="530" spans="2:65" s="1" customFormat="1" ht="10.199999999999999">
      <c r="B530" s="32"/>
      <c r="D530" s="144" t="s">
        <v>143</v>
      </c>
      <c r="F530" s="145" t="s">
        <v>576</v>
      </c>
      <c r="I530" s="142"/>
      <c r="L530" s="32"/>
      <c r="M530" s="143"/>
      <c r="T530" s="53"/>
      <c r="AT530" s="17" t="s">
        <v>143</v>
      </c>
      <c r="AU530" s="17" t="s">
        <v>14</v>
      </c>
    </row>
    <row r="531" spans="2:65" s="12" customFormat="1" ht="10.199999999999999">
      <c r="B531" s="146"/>
      <c r="D531" s="140" t="s">
        <v>145</v>
      </c>
      <c r="E531" s="147" t="s">
        <v>19</v>
      </c>
      <c r="F531" s="148" t="s">
        <v>299</v>
      </c>
      <c r="H531" s="147" t="s">
        <v>19</v>
      </c>
      <c r="I531" s="149"/>
      <c r="L531" s="146"/>
      <c r="M531" s="150"/>
      <c r="T531" s="151"/>
      <c r="AT531" s="147" t="s">
        <v>145</v>
      </c>
      <c r="AU531" s="147" t="s">
        <v>14</v>
      </c>
      <c r="AV531" s="12" t="s">
        <v>78</v>
      </c>
      <c r="AW531" s="12" t="s">
        <v>35</v>
      </c>
      <c r="AX531" s="12" t="s">
        <v>73</v>
      </c>
      <c r="AY531" s="147" t="s">
        <v>132</v>
      </c>
    </row>
    <row r="532" spans="2:65" s="13" customFormat="1" ht="10.199999999999999">
      <c r="B532" s="152"/>
      <c r="D532" s="140" t="s">
        <v>145</v>
      </c>
      <c r="E532" s="153" t="s">
        <v>19</v>
      </c>
      <c r="F532" s="154" t="s">
        <v>300</v>
      </c>
      <c r="H532" s="155">
        <v>376</v>
      </c>
      <c r="I532" s="156"/>
      <c r="L532" s="152"/>
      <c r="M532" s="157"/>
      <c r="T532" s="158"/>
      <c r="AT532" s="153" t="s">
        <v>145</v>
      </c>
      <c r="AU532" s="153" t="s">
        <v>14</v>
      </c>
      <c r="AV532" s="13" t="s">
        <v>14</v>
      </c>
      <c r="AW532" s="13" t="s">
        <v>35</v>
      </c>
      <c r="AX532" s="13" t="s">
        <v>73</v>
      </c>
      <c r="AY532" s="153" t="s">
        <v>132</v>
      </c>
    </row>
    <row r="533" spans="2:65" s="12" customFormat="1" ht="10.199999999999999">
      <c r="B533" s="146"/>
      <c r="D533" s="140" t="s">
        <v>145</v>
      </c>
      <c r="E533" s="147" t="s">
        <v>19</v>
      </c>
      <c r="F533" s="148" t="s">
        <v>154</v>
      </c>
      <c r="H533" s="147" t="s">
        <v>19</v>
      </c>
      <c r="I533" s="149"/>
      <c r="L533" s="146"/>
      <c r="M533" s="150"/>
      <c r="T533" s="151"/>
      <c r="AT533" s="147" t="s">
        <v>145</v>
      </c>
      <c r="AU533" s="147" t="s">
        <v>14</v>
      </c>
      <c r="AV533" s="12" t="s">
        <v>78</v>
      </c>
      <c r="AW533" s="12" t="s">
        <v>35</v>
      </c>
      <c r="AX533" s="12" t="s">
        <v>73</v>
      </c>
      <c r="AY533" s="147" t="s">
        <v>132</v>
      </c>
    </row>
    <row r="534" spans="2:65" s="13" customFormat="1" ht="10.199999999999999">
      <c r="B534" s="152"/>
      <c r="D534" s="140" t="s">
        <v>145</v>
      </c>
      <c r="E534" s="153" t="s">
        <v>19</v>
      </c>
      <c r="F534" s="154" t="s">
        <v>488</v>
      </c>
      <c r="H534" s="155">
        <v>81.5</v>
      </c>
      <c r="I534" s="156"/>
      <c r="L534" s="152"/>
      <c r="M534" s="157"/>
      <c r="T534" s="158"/>
      <c r="AT534" s="153" t="s">
        <v>145</v>
      </c>
      <c r="AU534" s="153" t="s">
        <v>14</v>
      </c>
      <c r="AV534" s="13" t="s">
        <v>14</v>
      </c>
      <c r="AW534" s="13" t="s">
        <v>35</v>
      </c>
      <c r="AX534" s="13" t="s">
        <v>73</v>
      </c>
      <c r="AY534" s="153" t="s">
        <v>132</v>
      </c>
    </row>
    <row r="535" spans="2:65" s="12" customFormat="1" ht="10.199999999999999">
      <c r="B535" s="146"/>
      <c r="D535" s="140" t="s">
        <v>145</v>
      </c>
      <c r="E535" s="147" t="s">
        <v>19</v>
      </c>
      <c r="F535" s="148" t="s">
        <v>295</v>
      </c>
      <c r="H535" s="147" t="s">
        <v>19</v>
      </c>
      <c r="I535" s="149"/>
      <c r="L535" s="146"/>
      <c r="M535" s="150"/>
      <c r="T535" s="151"/>
      <c r="AT535" s="147" t="s">
        <v>145</v>
      </c>
      <c r="AU535" s="147" t="s">
        <v>14</v>
      </c>
      <c r="AV535" s="12" t="s">
        <v>78</v>
      </c>
      <c r="AW535" s="12" t="s">
        <v>35</v>
      </c>
      <c r="AX535" s="12" t="s">
        <v>73</v>
      </c>
      <c r="AY535" s="147" t="s">
        <v>132</v>
      </c>
    </row>
    <row r="536" spans="2:65" s="13" customFormat="1" ht="10.199999999999999">
      <c r="B536" s="152"/>
      <c r="D536" s="140" t="s">
        <v>145</v>
      </c>
      <c r="E536" s="153" t="s">
        <v>19</v>
      </c>
      <c r="F536" s="154" t="s">
        <v>296</v>
      </c>
      <c r="H536" s="155">
        <v>119</v>
      </c>
      <c r="I536" s="156"/>
      <c r="L536" s="152"/>
      <c r="M536" s="157"/>
      <c r="T536" s="158"/>
      <c r="AT536" s="153" t="s">
        <v>145</v>
      </c>
      <c r="AU536" s="153" t="s">
        <v>14</v>
      </c>
      <c r="AV536" s="13" t="s">
        <v>14</v>
      </c>
      <c r="AW536" s="13" t="s">
        <v>35</v>
      </c>
      <c r="AX536" s="13" t="s">
        <v>73</v>
      </c>
      <c r="AY536" s="153" t="s">
        <v>132</v>
      </c>
    </row>
    <row r="537" spans="2:65" s="14" customFormat="1" ht="10.199999999999999">
      <c r="B537" s="159"/>
      <c r="D537" s="140" t="s">
        <v>145</v>
      </c>
      <c r="E537" s="160" t="s">
        <v>19</v>
      </c>
      <c r="F537" s="161" t="s">
        <v>184</v>
      </c>
      <c r="H537" s="162">
        <v>576.5</v>
      </c>
      <c r="I537" s="163"/>
      <c r="L537" s="159"/>
      <c r="M537" s="164"/>
      <c r="T537" s="165"/>
      <c r="AT537" s="160" t="s">
        <v>145</v>
      </c>
      <c r="AU537" s="160" t="s">
        <v>14</v>
      </c>
      <c r="AV537" s="14" t="s">
        <v>139</v>
      </c>
      <c r="AW537" s="14" t="s">
        <v>35</v>
      </c>
      <c r="AX537" s="14" t="s">
        <v>78</v>
      </c>
      <c r="AY537" s="160" t="s">
        <v>132</v>
      </c>
    </row>
    <row r="538" spans="2:65" s="11" customFormat="1" ht="22.8" customHeight="1">
      <c r="B538" s="115"/>
      <c r="D538" s="116" t="s">
        <v>72</v>
      </c>
      <c r="E538" s="125" t="s">
        <v>577</v>
      </c>
      <c r="F538" s="125" t="s">
        <v>578</v>
      </c>
      <c r="I538" s="118"/>
      <c r="J538" s="126">
        <f>BK538</f>
        <v>0</v>
      </c>
      <c r="L538" s="115"/>
      <c r="M538" s="120"/>
      <c r="P538" s="121">
        <f>SUM(P539:P551)</f>
        <v>0</v>
      </c>
      <c r="R538" s="121">
        <f>SUM(R539:R551)</f>
        <v>0</v>
      </c>
      <c r="T538" s="122">
        <f>SUM(T539:T551)</f>
        <v>0</v>
      </c>
      <c r="AR538" s="116" t="s">
        <v>78</v>
      </c>
      <c r="AT538" s="123" t="s">
        <v>72</v>
      </c>
      <c r="AU538" s="123" t="s">
        <v>78</v>
      </c>
      <c r="AY538" s="116" t="s">
        <v>132</v>
      </c>
      <c r="BK538" s="124">
        <f>SUM(BK539:BK551)</f>
        <v>0</v>
      </c>
    </row>
    <row r="539" spans="2:65" s="1" customFormat="1" ht="24.15" customHeight="1">
      <c r="B539" s="32"/>
      <c r="C539" s="127" t="s">
        <v>579</v>
      </c>
      <c r="D539" s="127" t="s">
        <v>134</v>
      </c>
      <c r="E539" s="128" t="s">
        <v>580</v>
      </c>
      <c r="F539" s="129" t="s">
        <v>581</v>
      </c>
      <c r="G539" s="130" t="s">
        <v>193</v>
      </c>
      <c r="H539" s="131">
        <v>27.210999999999999</v>
      </c>
      <c r="I539" s="132"/>
      <c r="J539" s="133">
        <f>ROUND(I539*H539,2)</f>
        <v>0</v>
      </c>
      <c r="K539" s="129" t="s">
        <v>138</v>
      </c>
      <c r="L539" s="32"/>
      <c r="M539" s="134" t="s">
        <v>19</v>
      </c>
      <c r="N539" s="135" t="s">
        <v>45</v>
      </c>
      <c r="P539" s="136">
        <f>O539*H539</f>
        <v>0</v>
      </c>
      <c r="Q539" s="136">
        <v>0</v>
      </c>
      <c r="R539" s="136">
        <f>Q539*H539</f>
        <v>0</v>
      </c>
      <c r="S539" s="136">
        <v>0</v>
      </c>
      <c r="T539" s="137">
        <f>S539*H539</f>
        <v>0</v>
      </c>
      <c r="AR539" s="138" t="s">
        <v>139</v>
      </c>
      <c r="AT539" s="138" t="s">
        <v>134</v>
      </c>
      <c r="AU539" s="138" t="s">
        <v>14</v>
      </c>
      <c r="AY539" s="17" t="s">
        <v>132</v>
      </c>
      <c r="BE539" s="139">
        <f>IF(N539="základní",J539,0)</f>
        <v>0</v>
      </c>
      <c r="BF539" s="139">
        <f>IF(N539="snížená",J539,0)</f>
        <v>0</v>
      </c>
      <c r="BG539" s="139">
        <f>IF(N539="zákl. přenesená",J539,0)</f>
        <v>0</v>
      </c>
      <c r="BH539" s="139">
        <f>IF(N539="sníž. přenesená",J539,0)</f>
        <v>0</v>
      </c>
      <c r="BI539" s="139">
        <f>IF(N539="nulová",J539,0)</f>
        <v>0</v>
      </c>
      <c r="BJ539" s="17" t="s">
        <v>14</v>
      </c>
      <c r="BK539" s="139">
        <f>ROUND(I539*H539,2)</f>
        <v>0</v>
      </c>
      <c r="BL539" s="17" t="s">
        <v>139</v>
      </c>
      <c r="BM539" s="138" t="s">
        <v>582</v>
      </c>
    </row>
    <row r="540" spans="2:65" s="1" customFormat="1" ht="19.2">
      <c r="B540" s="32"/>
      <c r="D540" s="140" t="s">
        <v>141</v>
      </c>
      <c r="F540" s="141" t="s">
        <v>583</v>
      </c>
      <c r="I540" s="142"/>
      <c r="L540" s="32"/>
      <c r="M540" s="143"/>
      <c r="T540" s="53"/>
      <c r="AT540" s="17" t="s">
        <v>141</v>
      </c>
      <c r="AU540" s="17" t="s">
        <v>14</v>
      </c>
    </row>
    <row r="541" spans="2:65" s="1" customFormat="1" ht="10.199999999999999">
      <c r="B541" s="32"/>
      <c r="D541" s="144" t="s">
        <v>143</v>
      </c>
      <c r="F541" s="145" t="s">
        <v>584</v>
      </c>
      <c r="I541" s="142"/>
      <c r="L541" s="32"/>
      <c r="M541" s="143"/>
      <c r="T541" s="53"/>
      <c r="AT541" s="17" t="s">
        <v>143</v>
      </c>
      <c r="AU541" s="17" t="s">
        <v>14</v>
      </c>
    </row>
    <row r="542" spans="2:65" s="1" customFormat="1" ht="24.15" customHeight="1">
      <c r="B542" s="32"/>
      <c r="C542" s="127" t="s">
        <v>585</v>
      </c>
      <c r="D542" s="127" t="s">
        <v>134</v>
      </c>
      <c r="E542" s="128" t="s">
        <v>586</v>
      </c>
      <c r="F542" s="129" t="s">
        <v>587</v>
      </c>
      <c r="G542" s="130" t="s">
        <v>193</v>
      </c>
      <c r="H542" s="131">
        <v>27.210999999999999</v>
      </c>
      <c r="I542" s="132"/>
      <c r="J542" s="133">
        <f>ROUND(I542*H542,2)</f>
        <v>0</v>
      </c>
      <c r="K542" s="129" t="s">
        <v>138</v>
      </c>
      <c r="L542" s="32"/>
      <c r="M542" s="134" t="s">
        <v>19</v>
      </c>
      <c r="N542" s="135" t="s">
        <v>45</v>
      </c>
      <c r="P542" s="136">
        <f>O542*H542</f>
        <v>0</v>
      </c>
      <c r="Q542" s="136">
        <v>0</v>
      </c>
      <c r="R542" s="136">
        <f>Q542*H542</f>
        <v>0</v>
      </c>
      <c r="S542" s="136">
        <v>0</v>
      </c>
      <c r="T542" s="137">
        <f>S542*H542</f>
        <v>0</v>
      </c>
      <c r="AR542" s="138" t="s">
        <v>139</v>
      </c>
      <c r="AT542" s="138" t="s">
        <v>134</v>
      </c>
      <c r="AU542" s="138" t="s">
        <v>14</v>
      </c>
      <c r="AY542" s="17" t="s">
        <v>132</v>
      </c>
      <c r="BE542" s="139">
        <f>IF(N542="základní",J542,0)</f>
        <v>0</v>
      </c>
      <c r="BF542" s="139">
        <f>IF(N542="snížená",J542,0)</f>
        <v>0</v>
      </c>
      <c r="BG542" s="139">
        <f>IF(N542="zákl. přenesená",J542,0)</f>
        <v>0</v>
      </c>
      <c r="BH542" s="139">
        <f>IF(N542="sníž. přenesená",J542,0)</f>
        <v>0</v>
      </c>
      <c r="BI542" s="139">
        <f>IF(N542="nulová",J542,0)</f>
        <v>0</v>
      </c>
      <c r="BJ542" s="17" t="s">
        <v>14</v>
      </c>
      <c r="BK542" s="139">
        <f>ROUND(I542*H542,2)</f>
        <v>0</v>
      </c>
      <c r="BL542" s="17" t="s">
        <v>139</v>
      </c>
      <c r="BM542" s="138" t="s">
        <v>588</v>
      </c>
    </row>
    <row r="543" spans="2:65" s="1" customFormat="1" ht="19.2">
      <c r="B543" s="32"/>
      <c r="D543" s="140" t="s">
        <v>141</v>
      </c>
      <c r="F543" s="141" t="s">
        <v>589</v>
      </c>
      <c r="I543" s="142"/>
      <c r="L543" s="32"/>
      <c r="M543" s="143"/>
      <c r="T543" s="53"/>
      <c r="AT543" s="17" t="s">
        <v>141</v>
      </c>
      <c r="AU543" s="17" t="s">
        <v>14</v>
      </c>
    </row>
    <row r="544" spans="2:65" s="1" customFormat="1" ht="10.199999999999999">
      <c r="B544" s="32"/>
      <c r="D544" s="144" t="s">
        <v>143</v>
      </c>
      <c r="F544" s="145" t="s">
        <v>590</v>
      </c>
      <c r="I544" s="142"/>
      <c r="L544" s="32"/>
      <c r="M544" s="143"/>
      <c r="T544" s="53"/>
      <c r="AT544" s="17" t="s">
        <v>143</v>
      </c>
      <c r="AU544" s="17" t="s">
        <v>14</v>
      </c>
    </row>
    <row r="545" spans="2:65" s="1" customFormat="1" ht="24.15" customHeight="1">
      <c r="B545" s="32"/>
      <c r="C545" s="127" t="s">
        <v>591</v>
      </c>
      <c r="D545" s="127" t="s">
        <v>134</v>
      </c>
      <c r="E545" s="128" t="s">
        <v>592</v>
      </c>
      <c r="F545" s="129" t="s">
        <v>593</v>
      </c>
      <c r="G545" s="130" t="s">
        <v>193</v>
      </c>
      <c r="H545" s="131">
        <v>380.95400000000001</v>
      </c>
      <c r="I545" s="132"/>
      <c r="J545" s="133">
        <f>ROUND(I545*H545,2)</f>
        <v>0</v>
      </c>
      <c r="K545" s="129" t="s">
        <v>138</v>
      </c>
      <c r="L545" s="32"/>
      <c r="M545" s="134" t="s">
        <v>19</v>
      </c>
      <c r="N545" s="135" t="s">
        <v>45</v>
      </c>
      <c r="P545" s="136">
        <f>O545*H545</f>
        <v>0</v>
      </c>
      <c r="Q545" s="136">
        <v>0</v>
      </c>
      <c r="R545" s="136">
        <f>Q545*H545</f>
        <v>0</v>
      </c>
      <c r="S545" s="136">
        <v>0</v>
      </c>
      <c r="T545" s="137">
        <f>S545*H545</f>
        <v>0</v>
      </c>
      <c r="AR545" s="138" t="s">
        <v>139</v>
      </c>
      <c r="AT545" s="138" t="s">
        <v>134</v>
      </c>
      <c r="AU545" s="138" t="s">
        <v>14</v>
      </c>
      <c r="AY545" s="17" t="s">
        <v>132</v>
      </c>
      <c r="BE545" s="139">
        <f>IF(N545="základní",J545,0)</f>
        <v>0</v>
      </c>
      <c r="BF545" s="139">
        <f>IF(N545="snížená",J545,0)</f>
        <v>0</v>
      </c>
      <c r="BG545" s="139">
        <f>IF(N545="zákl. přenesená",J545,0)</f>
        <v>0</v>
      </c>
      <c r="BH545" s="139">
        <f>IF(N545="sníž. přenesená",J545,0)</f>
        <v>0</v>
      </c>
      <c r="BI545" s="139">
        <f>IF(N545="nulová",J545,0)</f>
        <v>0</v>
      </c>
      <c r="BJ545" s="17" t="s">
        <v>14</v>
      </c>
      <c r="BK545" s="139">
        <f>ROUND(I545*H545,2)</f>
        <v>0</v>
      </c>
      <c r="BL545" s="17" t="s">
        <v>139</v>
      </c>
      <c r="BM545" s="138" t="s">
        <v>594</v>
      </c>
    </row>
    <row r="546" spans="2:65" s="1" customFormat="1" ht="28.8">
      <c r="B546" s="32"/>
      <c r="D546" s="140" t="s">
        <v>141</v>
      </c>
      <c r="F546" s="141" t="s">
        <v>595</v>
      </c>
      <c r="I546" s="142"/>
      <c r="L546" s="32"/>
      <c r="M546" s="143"/>
      <c r="T546" s="53"/>
      <c r="AT546" s="17" t="s">
        <v>141</v>
      </c>
      <c r="AU546" s="17" t="s">
        <v>14</v>
      </c>
    </row>
    <row r="547" spans="2:65" s="1" customFormat="1" ht="10.199999999999999">
      <c r="B547" s="32"/>
      <c r="D547" s="144" t="s">
        <v>143</v>
      </c>
      <c r="F547" s="145" t="s">
        <v>596</v>
      </c>
      <c r="I547" s="142"/>
      <c r="L547" s="32"/>
      <c r="M547" s="143"/>
      <c r="T547" s="53"/>
      <c r="AT547" s="17" t="s">
        <v>143</v>
      </c>
      <c r="AU547" s="17" t="s">
        <v>14</v>
      </c>
    </row>
    <row r="548" spans="2:65" s="13" customFormat="1" ht="10.199999999999999">
      <c r="B548" s="152"/>
      <c r="D548" s="140" t="s">
        <v>145</v>
      </c>
      <c r="F548" s="154" t="s">
        <v>597</v>
      </c>
      <c r="H548" s="155">
        <v>380.95400000000001</v>
      </c>
      <c r="I548" s="156"/>
      <c r="L548" s="152"/>
      <c r="M548" s="157"/>
      <c r="T548" s="158"/>
      <c r="AT548" s="153" t="s">
        <v>145</v>
      </c>
      <c r="AU548" s="153" t="s">
        <v>14</v>
      </c>
      <c r="AV548" s="13" t="s">
        <v>14</v>
      </c>
      <c r="AW548" s="13" t="s">
        <v>4</v>
      </c>
      <c r="AX548" s="13" t="s">
        <v>78</v>
      </c>
      <c r="AY548" s="153" t="s">
        <v>132</v>
      </c>
    </row>
    <row r="549" spans="2:65" s="1" customFormat="1" ht="33" customHeight="1">
      <c r="B549" s="32"/>
      <c r="C549" s="127" t="s">
        <v>598</v>
      </c>
      <c r="D549" s="127" t="s">
        <v>134</v>
      </c>
      <c r="E549" s="128" t="s">
        <v>599</v>
      </c>
      <c r="F549" s="129" t="s">
        <v>600</v>
      </c>
      <c r="G549" s="130" t="s">
        <v>193</v>
      </c>
      <c r="H549" s="131">
        <v>27.210999999999999</v>
      </c>
      <c r="I549" s="132"/>
      <c r="J549" s="133">
        <f>ROUND(I549*H549,2)</f>
        <v>0</v>
      </c>
      <c r="K549" s="129" t="s">
        <v>138</v>
      </c>
      <c r="L549" s="32"/>
      <c r="M549" s="134" t="s">
        <v>19</v>
      </c>
      <c r="N549" s="135" t="s">
        <v>45</v>
      </c>
      <c r="P549" s="136">
        <f>O549*H549</f>
        <v>0</v>
      </c>
      <c r="Q549" s="136">
        <v>0</v>
      </c>
      <c r="R549" s="136">
        <f>Q549*H549</f>
        <v>0</v>
      </c>
      <c r="S549" s="136">
        <v>0</v>
      </c>
      <c r="T549" s="137">
        <f>S549*H549</f>
        <v>0</v>
      </c>
      <c r="AR549" s="138" t="s">
        <v>139</v>
      </c>
      <c r="AT549" s="138" t="s">
        <v>134</v>
      </c>
      <c r="AU549" s="138" t="s">
        <v>14</v>
      </c>
      <c r="AY549" s="17" t="s">
        <v>132</v>
      </c>
      <c r="BE549" s="139">
        <f>IF(N549="základní",J549,0)</f>
        <v>0</v>
      </c>
      <c r="BF549" s="139">
        <f>IF(N549="snížená",J549,0)</f>
        <v>0</v>
      </c>
      <c r="BG549" s="139">
        <f>IF(N549="zákl. přenesená",J549,0)</f>
        <v>0</v>
      </c>
      <c r="BH549" s="139">
        <f>IF(N549="sníž. přenesená",J549,0)</f>
        <v>0</v>
      </c>
      <c r="BI549" s="139">
        <f>IF(N549="nulová",J549,0)</f>
        <v>0</v>
      </c>
      <c r="BJ549" s="17" t="s">
        <v>14</v>
      </c>
      <c r="BK549" s="139">
        <f>ROUND(I549*H549,2)</f>
        <v>0</v>
      </c>
      <c r="BL549" s="17" t="s">
        <v>139</v>
      </c>
      <c r="BM549" s="138" t="s">
        <v>601</v>
      </c>
    </row>
    <row r="550" spans="2:65" s="1" customFormat="1" ht="28.8">
      <c r="B550" s="32"/>
      <c r="D550" s="140" t="s">
        <v>141</v>
      </c>
      <c r="F550" s="141" t="s">
        <v>602</v>
      </c>
      <c r="I550" s="142"/>
      <c r="L550" s="32"/>
      <c r="M550" s="143"/>
      <c r="T550" s="53"/>
      <c r="AT550" s="17" t="s">
        <v>141</v>
      </c>
      <c r="AU550" s="17" t="s">
        <v>14</v>
      </c>
    </row>
    <row r="551" spans="2:65" s="1" customFormat="1" ht="10.199999999999999">
      <c r="B551" s="32"/>
      <c r="D551" s="144" t="s">
        <v>143</v>
      </c>
      <c r="F551" s="145" t="s">
        <v>603</v>
      </c>
      <c r="I551" s="142"/>
      <c r="L551" s="32"/>
      <c r="M551" s="143"/>
      <c r="T551" s="53"/>
      <c r="AT551" s="17" t="s">
        <v>143</v>
      </c>
      <c r="AU551" s="17" t="s">
        <v>14</v>
      </c>
    </row>
    <row r="552" spans="2:65" s="11" customFormat="1" ht="22.8" customHeight="1">
      <c r="B552" s="115"/>
      <c r="D552" s="116" t="s">
        <v>72</v>
      </c>
      <c r="E552" s="125" t="s">
        <v>604</v>
      </c>
      <c r="F552" s="125" t="s">
        <v>605</v>
      </c>
      <c r="I552" s="118"/>
      <c r="J552" s="126">
        <f>BK552</f>
        <v>0</v>
      </c>
      <c r="L552" s="115"/>
      <c r="M552" s="120"/>
      <c r="P552" s="121">
        <f>P553+SUM(P554:P556)</f>
        <v>0</v>
      </c>
      <c r="R552" s="121">
        <f>R553+SUM(R554:R556)</f>
        <v>1.4186799999999999</v>
      </c>
      <c r="T552" s="122">
        <f>T553+SUM(T554:T556)</f>
        <v>0</v>
      </c>
      <c r="AR552" s="116" t="s">
        <v>78</v>
      </c>
      <c r="AT552" s="123" t="s">
        <v>72</v>
      </c>
      <c r="AU552" s="123" t="s">
        <v>78</v>
      </c>
      <c r="AY552" s="116" t="s">
        <v>132</v>
      </c>
      <c r="BK552" s="124">
        <f>BK553+SUM(BK554:BK556)</f>
        <v>0</v>
      </c>
    </row>
    <row r="553" spans="2:65" s="1" customFormat="1" ht="24.15" customHeight="1">
      <c r="B553" s="32"/>
      <c r="C553" s="127" t="s">
        <v>606</v>
      </c>
      <c r="D553" s="127" t="s">
        <v>134</v>
      </c>
      <c r="E553" s="128" t="s">
        <v>607</v>
      </c>
      <c r="F553" s="129" t="s">
        <v>608</v>
      </c>
      <c r="G553" s="130" t="s">
        <v>193</v>
      </c>
      <c r="H553" s="131">
        <v>93.24</v>
      </c>
      <c r="I553" s="132"/>
      <c r="J553" s="133">
        <f>ROUND(I553*H553,2)</f>
        <v>0</v>
      </c>
      <c r="K553" s="129" t="s">
        <v>138</v>
      </c>
      <c r="L553" s="32"/>
      <c r="M553" s="134" t="s">
        <v>19</v>
      </c>
      <c r="N553" s="135" t="s">
        <v>45</v>
      </c>
      <c r="P553" s="136">
        <f>O553*H553</f>
        <v>0</v>
      </c>
      <c r="Q553" s="136">
        <v>0</v>
      </c>
      <c r="R553" s="136">
        <f>Q553*H553</f>
        <v>0</v>
      </c>
      <c r="S553" s="136">
        <v>0</v>
      </c>
      <c r="T553" s="137">
        <f>S553*H553</f>
        <v>0</v>
      </c>
      <c r="AR553" s="138" t="s">
        <v>139</v>
      </c>
      <c r="AT553" s="138" t="s">
        <v>134</v>
      </c>
      <c r="AU553" s="138" t="s">
        <v>14</v>
      </c>
      <c r="AY553" s="17" t="s">
        <v>132</v>
      </c>
      <c r="BE553" s="139">
        <f>IF(N553="základní",J553,0)</f>
        <v>0</v>
      </c>
      <c r="BF553" s="139">
        <f>IF(N553="snížená",J553,0)</f>
        <v>0</v>
      </c>
      <c r="BG553" s="139">
        <f>IF(N553="zákl. přenesená",J553,0)</f>
        <v>0</v>
      </c>
      <c r="BH553" s="139">
        <f>IF(N553="sníž. přenesená",J553,0)</f>
        <v>0</v>
      </c>
      <c r="BI553" s="139">
        <f>IF(N553="nulová",J553,0)</f>
        <v>0</v>
      </c>
      <c r="BJ553" s="17" t="s">
        <v>14</v>
      </c>
      <c r="BK553" s="139">
        <f>ROUND(I553*H553,2)</f>
        <v>0</v>
      </c>
      <c r="BL553" s="17" t="s">
        <v>139</v>
      </c>
      <c r="BM553" s="138" t="s">
        <v>609</v>
      </c>
    </row>
    <row r="554" spans="2:65" s="1" customFormat="1" ht="38.4">
      <c r="B554" s="32"/>
      <c r="D554" s="140" t="s">
        <v>141</v>
      </c>
      <c r="F554" s="141" t="s">
        <v>610</v>
      </c>
      <c r="I554" s="142"/>
      <c r="L554" s="32"/>
      <c r="M554" s="143"/>
      <c r="T554" s="53"/>
      <c r="AT554" s="17" t="s">
        <v>141</v>
      </c>
      <c r="AU554" s="17" t="s">
        <v>14</v>
      </c>
    </row>
    <row r="555" spans="2:65" s="1" customFormat="1" ht="10.199999999999999">
      <c r="B555" s="32"/>
      <c r="D555" s="144" t="s">
        <v>143</v>
      </c>
      <c r="F555" s="145" t="s">
        <v>611</v>
      </c>
      <c r="I555" s="142"/>
      <c r="L555" s="32"/>
      <c r="M555" s="143"/>
      <c r="T555" s="53"/>
      <c r="AT555" s="17" t="s">
        <v>143</v>
      </c>
      <c r="AU555" s="17" t="s">
        <v>14</v>
      </c>
    </row>
    <row r="556" spans="2:65" s="11" customFormat="1" ht="20.85" customHeight="1">
      <c r="B556" s="115"/>
      <c r="D556" s="116" t="s">
        <v>72</v>
      </c>
      <c r="E556" s="125" t="s">
        <v>564</v>
      </c>
      <c r="F556" s="125" t="s">
        <v>612</v>
      </c>
      <c r="I556" s="118"/>
      <c r="J556" s="126">
        <f>BK556</f>
        <v>0</v>
      </c>
      <c r="L556" s="115"/>
      <c r="M556" s="120"/>
      <c r="P556" s="121">
        <f>SUM(P557:P567)</f>
        <v>0</v>
      </c>
      <c r="R556" s="121">
        <f>SUM(R557:R567)</f>
        <v>1.4186799999999999</v>
      </c>
      <c r="T556" s="122">
        <f>SUM(T557:T567)</f>
        <v>0</v>
      </c>
      <c r="AR556" s="116" t="s">
        <v>78</v>
      </c>
      <c r="AT556" s="123" t="s">
        <v>72</v>
      </c>
      <c r="AU556" s="123" t="s">
        <v>14</v>
      </c>
      <c r="AY556" s="116" t="s">
        <v>132</v>
      </c>
      <c r="BK556" s="124">
        <f>SUM(BK557:BK567)</f>
        <v>0</v>
      </c>
    </row>
    <row r="557" spans="2:65" s="1" customFormat="1" ht="24.15" customHeight="1">
      <c r="B557" s="32"/>
      <c r="C557" s="127" t="s">
        <v>613</v>
      </c>
      <c r="D557" s="127" t="s">
        <v>134</v>
      </c>
      <c r="E557" s="128" t="s">
        <v>614</v>
      </c>
      <c r="F557" s="129" t="s">
        <v>615</v>
      </c>
      <c r="G557" s="130" t="s">
        <v>137</v>
      </c>
      <c r="H557" s="131">
        <v>58</v>
      </c>
      <c r="I557" s="132"/>
      <c r="J557" s="133">
        <f>ROUND(I557*H557,2)</f>
        <v>0</v>
      </c>
      <c r="K557" s="129" t="s">
        <v>138</v>
      </c>
      <c r="L557" s="32"/>
      <c r="M557" s="134" t="s">
        <v>19</v>
      </c>
      <c r="N557" s="135" t="s">
        <v>45</v>
      </c>
      <c r="P557" s="136">
        <f>O557*H557</f>
        <v>0</v>
      </c>
      <c r="Q557" s="136">
        <v>2.5999999999999998E-4</v>
      </c>
      <c r="R557" s="136">
        <f>Q557*H557</f>
        <v>1.5079999999999998E-2</v>
      </c>
      <c r="S557" s="136">
        <v>0</v>
      </c>
      <c r="T557" s="137">
        <f>S557*H557</f>
        <v>0</v>
      </c>
      <c r="AR557" s="138" t="s">
        <v>139</v>
      </c>
      <c r="AT557" s="138" t="s">
        <v>134</v>
      </c>
      <c r="AU557" s="138" t="s">
        <v>156</v>
      </c>
      <c r="AY557" s="17" t="s">
        <v>132</v>
      </c>
      <c r="BE557" s="139">
        <f>IF(N557="základní",J557,0)</f>
        <v>0</v>
      </c>
      <c r="BF557" s="139">
        <f>IF(N557="snížená",J557,0)</f>
        <v>0</v>
      </c>
      <c r="BG557" s="139">
        <f>IF(N557="zákl. přenesená",J557,0)</f>
        <v>0</v>
      </c>
      <c r="BH557" s="139">
        <f>IF(N557="sníž. přenesená",J557,0)</f>
        <v>0</v>
      </c>
      <c r="BI557" s="139">
        <f>IF(N557="nulová",J557,0)</f>
        <v>0</v>
      </c>
      <c r="BJ557" s="17" t="s">
        <v>14</v>
      </c>
      <c r="BK557" s="139">
        <f>ROUND(I557*H557,2)</f>
        <v>0</v>
      </c>
      <c r="BL557" s="17" t="s">
        <v>139</v>
      </c>
      <c r="BM557" s="138" t="s">
        <v>616</v>
      </c>
    </row>
    <row r="558" spans="2:65" s="1" customFormat="1" ht="19.2">
      <c r="B558" s="32"/>
      <c r="D558" s="140" t="s">
        <v>141</v>
      </c>
      <c r="F558" s="141" t="s">
        <v>617</v>
      </c>
      <c r="I558" s="142"/>
      <c r="L558" s="32"/>
      <c r="M558" s="143"/>
      <c r="T558" s="53"/>
      <c r="AT558" s="17" t="s">
        <v>141</v>
      </c>
      <c r="AU558" s="17" t="s">
        <v>156</v>
      </c>
    </row>
    <row r="559" spans="2:65" s="1" customFormat="1" ht="10.199999999999999">
      <c r="B559" s="32"/>
      <c r="D559" s="144" t="s">
        <v>143</v>
      </c>
      <c r="F559" s="145" t="s">
        <v>618</v>
      </c>
      <c r="I559" s="142"/>
      <c r="L559" s="32"/>
      <c r="M559" s="143"/>
      <c r="T559" s="53"/>
      <c r="AT559" s="17" t="s">
        <v>143</v>
      </c>
      <c r="AU559" s="17" t="s">
        <v>156</v>
      </c>
    </row>
    <row r="560" spans="2:65" s="1" customFormat="1" ht="49.05" customHeight="1">
      <c r="B560" s="32"/>
      <c r="C560" s="127" t="s">
        <v>619</v>
      </c>
      <c r="D560" s="127" t="s">
        <v>134</v>
      </c>
      <c r="E560" s="128" t="s">
        <v>620</v>
      </c>
      <c r="F560" s="129" t="s">
        <v>621</v>
      </c>
      <c r="G560" s="130" t="s">
        <v>137</v>
      </c>
      <c r="H560" s="131">
        <v>58</v>
      </c>
      <c r="I560" s="132"/>
      <c r="J560" s="133">
        <f>ROUND(I560*H560,2)</f>
        <v>0</v>
      </c>
      <c r="K560" s="129" t="s">
        <v>138</v>
      </c>
      <c r="L560" s="32"/>
      <c r="M560" s="134" t="s">
        <v>19</v>
      </c>
      <c r="N560" s="135" t="s">
        <v>45</v>
      </c>
      <c r="P560" s="136">
        <f>O560*H560</f>
        <v>0</v>
      </c>
      <c r="Q560" s="136">
        <v>1.1599999999999999E-2</v>
      </c>
      <c r="R560" s="136">
        <f>Q560*H560</f>
        <v>0.67279999999999995</v>
      </c>
      <c r="S560" s="136">
        <v>0</v>
      </c>
      <c r="T560" s="137">
        <f>S560*H560</f>
        <v>0</v>
      </c>
      <c r="AR560" s="138" t="s">
        <v>139</v>
      </c>
      <c r="AT560" s="138" t="s">
        <v>134</v>
      </c>
      <c r="AU560" s="138" t="s">
        <v>156</v>
      </c>
      <c r="AY560" s="17" t="s">
        <v>132</v>
      </c>
      <c r="BE560" s="139">
        <f>IF(N560="základní",J560,0)</f>
        <v>0</v>
      </c>
      <c r="BF560" s="139">
        <f>IF(N560="snížená",J560,0)</f>
        <v>0</v>
      </c>
      <c r="BG560" s="139">
        <f>IF(N560="zákl. přenesená",J560,0)</f>
        <v>0</v>
      </c>
      <c r="BH560" s="139">
        <f>IF(N560="sníž. přenesená",J560,0)</f>
        <v>0</v>
      </c>
      <c r="BI560" s="139">
        <f>IF(N560="nulová",J560,0)</f>
        <v>0</v>
      </c>
      <c r="BJ560" s="17" t="s">
        <v>14</v>
      </c>
      <c r="BK560" s="139">
        <f>ROUND(I560*H560,2)</f>
        <v>0</v>
      </c>
      <c r="BL560" s="17" t="s">
        <v>139</v>
      </c>
      <c r="BM560" s="138" t="s">
        <v>622</v>
      </c>
    </row>
    <row r="561" spans="2:65" s="1" customFormat="1" ht="48">
      <c r="B561" s="32"/>
      <c r="D561" s="140" t="s">
        <v>141</v>
      </c>
      <c r="F561" s="141" t="s">
        <v>623</v>
      </c>
      <c r="I561" s="142"/>
      <c r="L561" s="32"/>
      <c r="M561" s="143"/>
      <c r="T561" s="53"/>
      <c r="AT561" s="17" t="s">
        <v>141</v>
      </c>
      <c r="AU561" s="17" t="s">
        <v>156</v>
      </c>
    </row>
    <row r="562" spans="2:65" s="1" customFormat="1" ht="10.199999999999999">
      <c r="B562" s="32"/>
      <c r="D562" s="144" t="s">
        <v>143</v>
      </c>
      <c r="F562" s="145" t="s">
        <v>624</v>
      </c>
      <c r="I562" s="142"/>
      <c r="L562" s="32"/>
      <c r="M562" s="143"/>
      <c r="T562" s="53"/>
      <c r="AT562" s="17" t="s">
        <v>143</v>
      </c>
      <c r="AU562" s="17" t="s">
        <v>156</v>
      </c>
    </row>
    <row r="563" spans="2:65" s="12" customFormat="1" ht="10.199999999999999">
      <c r="B563" s="146"/>
      <c r="D563" s="140" t="s">
        <v>145</v>
      </c>
      <c r="E563" s="147" t="s">
        <v>19</v>
      </c>
      <c r="F563" s="148" t="s">
        <v>625</v>
      </c>
      <c r="H563" s="147" t="s">
        <v>19</v>
      </c>
      <c r="I563" s="149"/>
      <c r="L563" s="146"/>
      <c r="M563" s="150"/>
      <c r="T563" s="151"/>
      <c r="AT563" s="147" t="s">
        <v>145</v>
      </c>
      <c r="AU563" s="147" t="s">
        <v>156</v>
      </c>
      <c r="AV563" s="12" t="s">
        <v>78</v>
      </c>
      <c r="AW563" s="12" t="s">
        <v>35</v>
      </c>
      <c r="AX563" s="12" t="s">
        <v>73</v>
      </c>
      <c r="AY563" s="147" t="s">
        <v>132</v>
      </c>
    </row>
    <row r="564" spans="2:65" s="13" customFormat="1" ht="10.199999999999999">
      <c r="B564" s="152"/>
      <c r="D564" s="140" t="s">
        <v>145</v>
      </c>
      <c r="E564" s="153" t="s">
        <v>19</v>
      </c>
      <c r="F564" s="154" t="s">
        <v>545</v>
      </c>
      <c r="H564" s="155">
        <v>58</v>
      </c>
      <c r="I564" s="156"/>
      <c r="L564" s="152"/>
      <c r="M564" s="157"/>
      <c r="T564" s="158"/>
      <c r="AT564" s="153" t="s">
        <v>145</v>
      </c>
      <c r="AU564" s="153" t="s">
        <v>156</v>
      </c>
      <c r="AV564" s="13" t="s">
        <v>14</v>
      </c>
      <c r="AW564" s="13" t="s">
        <v>35</v>
      </c>
      <c r="AX564" s="13" t="s">
        <v>78</v>
      </c>
      <c r="AY564" s="153" t="s">
        <v>132</v>
      </c>
    </row>
    <row r="565" spans="2:65" s="1" customFormat="1" ht="37.799999999999997" customHeight="1">
      <c r="B565" s="32"/>
      <c r="C565" s="166" t="s">
        <v>626</v>
      </c>
      <c r="D565" s="166" t="s">
        <v>215</v>
      </c>
      <c r="E565" s="167" t="s">
        <v>627</v>
      </c>
      <c r="F565" s="168" t="s">
        <v>628</v>
      </c>
      <c r="G565" s="169" t="s">
        <v>137</v>
      </c>
      <c r="H565" s="170">
        <v>60.9</v>
      </c>
      <c r="I565" s="171"/>
      <c r="J565" s="172">
        <f>ROUND(I565*H565,2)</f>
        <v>0</v>
      </c>
      <c r="K565" s="168" t="s">
        <v>138</v>
      </c>
      <c r="L565" s="173"/>
      <c r="M565" s="174" t="s">
        <v>19</v>
      </c>
      <c r="N565" s="175" t="s">
        <v>45</v>
      </c>
      <c r="P565" s="136">
        <f>O565*H565</f>
        <v>0</v>
      </c>
      <c r="Q565" s="136">
        <v>1.2E-2</v>
      </c>
      <c r="R565" s="136">
        <f>Q565*H565</f>
        <v>0.73080000000000001</v>
      </c>
      <c r="S565" s="136">
        <v>0</v>
      </c>
      <c r="T565" s="137">
        <f>S565*H565</f>
        <v>0</v>
      </c>
      <c r="AR565" s="138" t="s">
        <v>147</v>
      </c>
      <c r="AT565" s="138" t="s">
        <v>215</v>
      </c>
      <c r="AU565" s="138" t="s">
        <v>156</v>
      </c>
      <c r="AY565" s="17" t="s">
        <v>132</v>
      </c>
      <c r="BE565" s="139">
        <f>IF(N565="základní",J565,0)</f>
        <v>0</v>
      </c>
      <c r="BF565" s="139">
        <f>IF(N565="snížená",J565,0)</f>
        <v>0</v>
      </c>
      <c r="BG565" s="139">
        <f>IF(N565="zákl. přenesená",J565,0)</f>
        <v>0</v>
      </c>
      <c r="BH565" s="139">
        <f>IF(N565="sníž. přenesená",J565,0)</f>
        <v>0</v>
      </c>
      <c r="BI565" s="139">
        <f>IF(N565="nulová",J565,0)</f>
        <v>0</v>
      </c>
      <c r="BJ565" s="17" t="s">
        <v>14</v>
      </c>
      <c r="BK565" s="139">
        <f>ROUND(I565*H565,2)</f>
        <v>0</v>
      </c>
      <c r="BL565" s="17" t="s">
        <v>139</v>
      </c>
      <c r="BM565" s="138" t="s">
        <v>629</v>
      </c>
    </row>
    <row r="566" spans="2:65" s="1" customFormat="1" ht="19.2">
      <c r="B566" s="32"/>
      <c r="D566" s="140" t="s">
        <v>141</v>
      </c>
      <c r="F566" s="141" t="s">
        <v>628</v>
      </c>
      <c r="I566" s="142"/>
      <c r="L566" s="32"/>
      <c r="M566" s="143"/>
      <c r="T566" s="53"/>
      <c r="AT566" s="17" t="s">
        <v>141</v>
      </c>
      <c r="AU566" s="17" t="s">
        <v>156</v>
      </c>
    </row>
    <row r="567" spans="2:65" s="13" customFormat="1" ht="10.199999999999999">
      <c r="B567" s="152"/>
      <c r="D567" s="140" t="s">
        <v>145</v>
      </c>
      <c r="F567" s="154" t="s">
        <v>630</v>
      </c>
      <c r="H567" s="155">
        <v>60.9</v>
      </c>
      <c r="I567" s="156"/>
      <c r="L567" s="152"/>
      <c r="M567" s="157"/>
      <c r="T567" s="158"/>
      <c r="AT567" s="153" t="s">
        <v>145</v>
      </c>
      <c r="AU567" s="153" t="s">
        <v>156</v>
      </c>
      <c r="AV567" s="13" t="s">
        <v>14</v>
      </c>
      <c r="AW567" s="13" t="s">
        <v>4</v>
      </c>
      <c r="AX567" s="13" t="s">
        <v>78</v>
      </c>
      <c r="AY567" s="153" t="s">
        <v>132</v>
      </c>
    </row>
    <row r="568" spans="2:65" s="11" customFormat="1" ht="25.95" customHeight="1">
      <c r="B568" s="115"/>
      <c r="D568" s="116" t="s">
        <v>72</v>
      </c>
      <c r="E568" s="117" t="s">
        <v>631</v>
      </c>
      <c r="F568" s="117" t="s">
        <v>632</v>
      </c>
      <c r="I568" s="118"/>
      <c r="J568" s="119">
        <f>BK568</f>
        <v>0</v>
      </c>
      <c r="L568" s="115"/>
      <c r="M568" s="120"/>
      <c r="P568" s="121">
        <f>P569+P600+P608+P653+P660+P706+P713+P729+P775+P882+P903+P927+P945</f>
        <v>0</v>
      </c>
      <c r="R568" s="121">
        <f>R569+R600+R608+R653+R660+R706+R713+R729+R775+R882+R903+R927+R945</f>
        <v>11.608884670000002</v>
      </c>
      <c r="T568" s="122">
        <f>T569+T600+T608+T653+T660+T706+T713+T729+T775+T882+T903+T927+T945</f>
        <v>7.3967550000000006</v>
      </c>
      <c r="AR568" s="116" t="s">
        <v>14</v>
      </c>
      <c r="AT568" s="123" t="s">
        <v>72</v>
      </c>
      <c r="AU568" s="123" t="s">
        <v>73</v>
      </c>
      <c r="AY568" s="116" t="s">
        <v>132</v>
      </c>
      <c r="BK568" s="124">
        <f>BK569+BK600+BK608+BK653+BK660+BK706+BK713+BK729+BK775+BK882+BK903+BK927+BK945</f>
        <v>0</v>
      </c>
    </row>
    <row r="569" spans="2:65" s="11" customFormat="1" ht="22.8" customHeight="1">
      <c r="B569" s="115"/>
      <c r="D569" s="116" t="s">
        <v>72</v>
      </c>
      <c r="E569" s="125" t="s">
        <v>633</v>
      </c>
      <c r="F569" s="125" t="s">
        <v>634</v>
      </c>
      <c r="I569" s="118"/>
      <c r="J569" s="126">
        <f>BK569</f>
        <v>0</v>
      </c>
      <c r="L569" s="115"/>
      <c r="M569" s="120"/>
      <c r="P569" s="121">
        <f>SUM(P570:P599)</f>
        <v>0</v>
      </c>
      <c r="R569" s="121">
        <f>SUM(R570:R599)</f>
        <v>1.1348149999999999</v>
      </c>
      <c r="T569" s="122">
        <f>SUM(T570:T599)</f>
        <v>0</v>
      </c>
      <c r="AR569" s="116" t="s">
        <v>14</v>
      </c>
      <c r="AT569" s="123" t="s">
        <v>72</v>
      </c>
      <c r="AU569" s="123" t="s">
        <v>78</v>
      </c>
      <c r="AY569" s="116" t="s">
        <v>132</v>
      </c>
      <c r="BK569" s="124">
        <f>SUM(BK570:BK599)</f>
        <v>0</v>
      </c>
    </row>
    <row r="570" spans="2:65" s="1" customFormat="1" ht="24.15" customHeight="1">
      <c r="B570" s="32"/>
      <c r="C570" s="127" t="s">
        <v>635</v>
      </c>
      <c r="D570" s="127" t="s">
        <v>134</v>
      </c>
      <c r="E570" s="128" t="s">
        <v>636</v>
      </c>
      <c r="F570" s="129" t="s">
        <v>637</v>
      </c>
      <c r="G570" s="130" t="s">
        <v>137</v>
      </c>
      <c r="H570" s="131">
        <v>81.5</v>
      </c>
      <c r="I570" s="132"/>
      <c r="J570" s="133">
        <f>ROUND(I570*H570,2)</f>
        <v>0</v>
      </c>
      <c r="K570" s="129" t="s">
        <v>138</v>
      </c>
      <c r="L570" s="32"/>
      <c r="M570" s="134" t="s">
        <v>19</v>
      </c>
      <c r="N570" s="135" t="s">
        <v>45</v>
      </c>
      <c r="P570" s="136">
        <f>O570*H570</f>
        <v>0</v>
      </c>
      <c r="Q570" s="136">
        <v>0</v>
      </c>
      <c r="R570" s="136">
        <f>Q570*H570</f>
        <v>0</v>
      </c>
      <c r="S570" s="136">
        <v>0</v>
      </c>
      <c r="T570" s="137">
        <f>S570*H570</f>
        <v>0</v>
      </c>
      <c r="AR570" s="138" t="s">
        <v>238</v>
      </c>
      <c r="AT570" s="138" t="s">
        <v>134</v>
      </c>
      <c r="AU570" s="138" t="s">
        <v>14</v>
      </c>
      <c r="AY570" s="17" t="s">
        <v>132</v>
      </c>
      <c r="BE570" s="139">
        <f>IF(N570="základní",J570,0)</f>
        <v>0</v>
      </c>
      <c r="BF570" s="139">
        <f>IF(N570="snížená",J570,0)</f>
        <v>0</v>
      </c>
      <c r="BG570" s="139">
        <f>IF(N570="zákl. přenesená",J570,0)</f>
        <v>0</v>
      </c>
      <c r="BH570" s="139">
        <f>IF(N570="sníž. přenesená",J570,0)</f>
        <v>0</v>
      </c>
      <c r="BI570" s="139">
        <f>IF(N570="nulová",J570,0)</f>
        <v>0</v>
      </c>
      <c r="BJ570" s="17" t="s">
        <v>14</v>
      </c>
      <c r="BK570" s="139">
        <f>ROUND(I570*H570,2)</f>
        <v>0</v>
      </c>
      <c r="BL570" s="17" t="s">
        <v>238</v>
      </c>
      <c r="BM570" s="138" t="s">
        <v>638</v>
      </c>
    </row>
    <row r="571" spans="2:65" s="1" customFormat="1" ht="19.2">
      <c r="B571" s="32"/>
      <c r="D571" s="140" t="s">
        <v>141</v>
      </c>
      <c r="F571" s="141" t="s">
        <v>639</v>
      </c>
      <c r="I571" s="142"/>
      <c r="L571" s="32"/>
      <c r="M571" s="143"/>
      <c r="T571" s="53"/>
      <c r="AT571" s="17" t="s">
        <v>141</v>
      </c>
      <c r="AU571" s="17" t="s">
        <v>14</v>
      </c>
    </row>
    <row r="572" spans="2:65" s="1" customFormat="1" ht="10.199999999999999">
      <c r="B572" s="32"/>
      <c r="D572" s="144" t="s">
        <v>143</v>
      </c>
      <c r="F572" s="145" t="s">
        <v>640</v>
      </c>
      <c r="I572" s="142"/>
      <c r="L572" s="32"/>
      <c r="M572" s="143"/>
      <c r="T572" s="53"/>
      <c r="AT572" s="17" t="s">
        <v>143</v>
      </c>
      <c r="AU572" s="17" t="s">
        <v>14</v>
      </c>
    </row>
    <row r="573" spans="2:65" s="13" customFormat="1" ht="10.199999999999999">
      <c r="B573" s="152"/>
      <c r="D573" s="140" t="s">
        <v>145</v>
      </c>
      <c r="E573" s="153" t="s">
        <v>19</v>
      </c>
      <c r="F573" s="154" t="s">
        <v>488</v>
      </c>
      <c r="H573" s="155">
        <v>81.5</v>
      </c>
      <c r="I573" s="156"/>
      <c r="L573" s="152"/>
      <c r="M573" s="157"/>
      <c r="T573" s="158"/>
      <c r="AT573" s="153" t="s">
        <v>145</v>
      </c>
      <c r="AU573" s="153" t="s">
        <v>14</v>
      </c>
      <c r="AV573" s="13" t="s">
        <v>14</v>
      </c>
      <c r="AW573" s="13" t="s">
        <v>35</v>
      </c>
      <c r="AX573" s="13" t="s">
        <v>78</v>
      </c>
      <c r="AY573" s="153" t="s">
        <v>132</v>
      </c>
    </row>
    <row r="574" spans="2:65" s="1" customFormat="1" ht="16.5" customHeight="1">
      <c r="B574" s="32"/>
      <c r="C574" s="166" t="s">
        <v>641</v>
      </c>
      <c r="D574" s="166" t="s">
        <v>215</v>
      </c>
      <c r="E574" s="167" t="s">
        <v>642</v>
      </c>
      <c r="F574" s="168" t="s">
        <v>643</v>
      </c>
      <c r="G574" s="169" t="s">
        <v>193</v>
      </c>
      <c r="H574" s="170">
        <v>3.3000000000000002E-2</v>
      </c>
      <c r="I574" s="171"/>
      <c r="J574" s="172">
        <f>ROUND(I574*H574,2)</f>
        <v>0</v>
      </c>
      <c r="K574" s="168" t="s">
        <v>138</v>
      </c>
      <c r="L574" s="173"/>
      <c r="M574" s="174" t="s">
        <v>19</v>
      </c>
      <c r="N574" s="175" t="s">
        <v>45</v>
      </c>
      <c r="P574" s="136">
        <f>O574*H574</f>
        <v>0</v>
      </c>
      <c r="Q574" s="136">
        <v>1</v>
      </c>
      <c r="R574" s="136">
        <f>Q574*H574</f>
        <v>3.3000000000000002E-2</v>
      </c>
      <c r="S574" s="136">
        <v>0</v>
      </c>
      <c r="T574" s="137">
        <f>S574*H574</f>
        <v>0</v>
      </c>
      <c r="AR574" s="138" t="s">
        <v>381</v>
      </c>
      <c r="AT574" s="138" t="s">
        <v>215</v>
      </c>
      <c r="AU574" s="138" t="s">
        <v>14</v>
      </c>
      <c r="AY574" s="17" t="s">
        <v>132</v>
      </c>
      <c r="BE574" s="139">
        <f>IF(N574="základní",J574,0)</f>
        <v>0</v>
      </c>
      <c r="BF574" s="139">
        <f>IF(N574="snížená",J574,0)</f>
        <v>0</v>
      </c>
      <c r="BG574" s="139">
        <f>IF(N574="zákl. přenesená",J574,0)</f>
        <v>0</v>
      </c>
      <c r="BH574" s="139">
        <f>IF(N574="sníž. přenesená",J574,0)</f>
        <v>0</v>
      </c>
      <c r="BI574" s="139">
        <f>IF(N574="nulová",J574,0)</f>
        <v>0</v>
      </c>
      <c r="BJ574" s="17" t="s">
        <v>14</v>
      </c>
      <c r="BK574" s="139">
        <f>ROUND(I574*H574,2)</f>
        <v>0</v>
      </c>
      <c r="BL574" s="17" t="s">
        <v>238</v>
      </c>
      <c r="BM574" s="138" t="s">
        <v>644</v>
      </c>
    </row>
    <row r="575" spans="2:65" s="1" customFormat="1" ht="10.199999999999999">
      <c r="B575" s="32"/>
      <c r="D575" s="140" t="s">
        <v>141</v>
      </c>
      <c r="F575" s="141" t="s">
        <v>643</v>
      </c>
      <c r="I575" s="142"/>
      <c r="L575" s="32"/>
      <c r="M575" s="143"/>
      <c r="T575" s="53"/>
      <c r="AT575" s="17" t="s">
        <v>141</v>
      </c>
      <c r="AU575" s="17" t="s">
        <v>14</v>
      </c>
    </row>
    <row r="576" spans="2:65" s="13" customFormat="1" ht="10.199999999999999">
      <c r="B576" s="152"/>
      <c r="D576" s="140" t="s">
        <v>145</v>
      </c>
      <c r="F576" s="154" t="s">
        <v>645</v>
      </c>
      <c r="H576" s="155">
        <v>3.3000000000000002E-2</v>
      </c>
      <c r="I576" s="156"/>
      <c r="L576" s="152"/>
      <c r="M576" s="157"/>
      <c r="T576" s="158"/>
      <c r="AT576" s="153" t="s">
        <v>145</v>
      </c>
      <c r="AU576" s="153" t="s">
        <v>14</v>
      </c>
      <c r="AV576" s="13" t="s">
        <v>14</v>
      </c>
      <c r="AW576" s="13" t="s">
        <v>4</v>
      </c>
      <c r="AX576" s="13" t="s">
        <v>78</v>
      </c>
      <c r="AY576" s="153" t="s">
        <v>132</v>
      </c>
    </row>
    <row r="577" spans="2:65" s="1" customFormat="1" ht="24.15" customHeight="1">
      <c r="B577" s="32"/>
      <c r="C577" s="127" t="s">
        <v>646</v>
      </c>
      <c r="D577" s="127" t="s">
        <v>134</v>
      </c>
      <c r="E577" s="128" t="s">
        <v>647</v>
      </c>
      <c r="F577" s="129" t="s">
        <v>648</v>
      </c>
      <c r="G577" s="130" t="s">
        <v>137</v>
      </c>
      <c r="H577" s="131">
        <v>81.5</v>
      </c>
      <c r="I577" s="132"/>
      <c r="J577" s="133">
        <f>ROUND(I577*H577,2)</f>
        <v>0</v>
      </c>
      <c r="K577" s="129" t="s">
        <v>138</v>
      </c>
      <c r="L577" s="32"/>
      <c r="M577" s="134" t="s">
        <v>19</v>
      </c>
      <c r="N577" s="135" t="s">
        <v>45</v>
      </c>
      <c r="P577" s="136">
        <f>O577*H577</f>
        <v>0</v>
      </c>
      <c r="Q577" s="136">
        <v>4.0000000000000002E-4</v>
      </c>
      <c r="R577" s="136">
        <f>Q577*H577</f>
        <v>3.2600000000000004E-2</v>
      </c>
      <c r="S577" s="136">
        <v>0</v>
      </c>
      <c r="T577" s="137">
        <f>S577*H577</f>
        <v>0</v>
      </c>
      <c r="AR577" s="138" t="s">
        <v>238</v>
      </c>
      <c r="AT577" s="138" t="s">
        <v>134</v>
      </c>
      <c r="AU577" s="138" t="s">
        <v>14</v>
      </c>
      <c r="AY577" s="17" t="s">
        <v>132</v>
      </c>
      <c r="BE577" s="139">
        <f>IF(N577="základní",J577,0)</f>
        <v>0</v>
      </c>
      <c r="BF577" s="139">
        <f>IF(N577="snížená",J577,0)</f>
        <v>0</v>
      </c>
      <c r="BG577" s="139">
        <f>IF(N577="zákl. přenesená",J577,0)</f>
        <v>0</v>
      </c>
      <c r="BH577" s="139">
        <f>IF(N577="sníž. přenesená",J577,0)</f>
        <v>0</v>
      </c>
      <c r="BI577" s="139">
        <f>IF(N577="nulová",J577,0)</f>
        <v>0</v>
      </c>
      <c r="BJ577" s="17" t="s">
        <v>14</v>
      </c>
      <c r="BK577" s="139">
        <f>ROUND(I577*H577,2)</f>
        <v>0</v>
      </c>
      <c r="BL577" s="17" t="s">
        <v>238</v>
      </c>
      <c r="BM577" s="138" t="s">
        <v>649</v>
      </c>
    </row>
    <row r="578" spans="2:65" s="1" customFormat="1" ht="19.2">
      <c r="B578" s="32"/>
      <c r="D578" s="140" t="s">
        <v>141</v>
      </c>
      <c r="F578" s="141" t="s">
        <v>650</v>
      </c>
      <c r="I578" s="142"/>
      <c r="L578" s="32"/>
      <c r="M578" s="143"/>
      <c r="T578" s="53"/>
      <c r="AT578" s="17" t="s">
        <v>141</v>
      </c>
      <c r="AU578" s="17" t="s">
        <v>14</v>
      </c>
    </row>
    <row r="579" spans="2:65" s="1" customFormat="1" ht="10.199999999999999">
      <c r="B579" s="32"/>
      <c r="D579" s="144" t="s">
        <v>143</v>
      </c>
      <c r="F579" s="145" t="s">
        <v>651</v>
      </c>
      <c r="I579" s="142"/>
      <c r="L579" s="32"/>
      <c r="M579" s="143"/>
      <c r="T579" s="53"/>
      <c r="AT579" s="17" t="s">
        <v>143</v>
      </c>
      <c r="AU579" s="17" t="s">
        <v>14</v>
      </c>
    </row>
    <row r="580" spans="2:65" s="13" customFormat="1" ht="10.199999999999999">
      <c r="B580" s="152"/>
      <c r="D580" s="140" t="s">
        <v>145</v>
      </c>
      <c r="E580" s="153" t="s">
        <v>19</v>
      </c>
      <c r="F580" s="154" t="s">
        <v>488</v>
      </c>
      <c r="H580" s="155">
        <v>81.5</v>
      </c>
      <c r="I580" s="156"/>
      <c r="L580" s="152"/>
      <c r="M580" s="157"/>
      <c r="T580" s="158"/>
      <c r="AT580" s="153" t="s">
        <v>145</v>
      </c>
      <c r="AU580" s="153" t="s">
        <v>14</v>
      </c>
      <c r="AV580" s="13" t="s">
        <v>14</v>
      </c>
      <c r="AW580" s="13" t="s">
        <v>35</v>
      </c>
      <c r="AX580" s="13" t="s">
        <v>78</v>
      </c>
      <c r="AY580" s="153" t="s">
        <v>132</v>
      </c>
    </row>
    <row r="581" spans="2:65" s="1" customFormat="1" ht="44.25" customHeight="1">
      <c r="B581" s="32"/>
      <c r="C581" s="166" t="s">
        <v>652</v>
      </c>
      <c r="D581" s="166" t="s">
        <v>215</v>
      </c>
      <c r="E581" s="167" t="s">
        <v>653</v>
      </c>
      <c r="F581" s="168" t="s">
        <v>654</v>
      </c>
      <c r="G581" s="169" t="s">
        <v>137</v>
      </c>
      <c r="H581" s="170">
        <v>89.65</v>
      </c>
      <c r="I581" s="171"/>
      <c r="J581" s="172">
        <f>ROUND(I581*H581,2)</f>
        <v>0</v>
      </c>
      <c r="K581" s="168" t="s">
        <v>138</v>
      </c>
      <c r="L581" s="173"/>
      <c r="M581" s="174" t="s">
        <v>19</v>
      </c>
      <c r="N581" s="175" t="s">
        <v>45</v>
      </c>
      <c r="P581" s="136">
        <f>O581*H581</f>
        <v>0</v>
      </c>
      <c r="Q581" s="136">
        <v>5.4000000000000003E-3</v>
      </c>
      <c r="R581" s="136">
        <f>Q581*H581</f>
        <v>0.48411000000000004</v>
      </c>
      <c r="S581" s="136">
        <v>0</v>
      </c>
      <c r="T581" s="137">
        <f>S581*H581</f>
        <v>0</v>
      </c>
      <c r="AR581" s="138" t="s">
        <v>381</v>
      </c>
      <c r="AT581" s="138" t="s">
        <v>215</v>
      </c>
      <c r="AU581" s="138" t="s">
        <v>14</v>
      </c>
      <c r="AY581" s="17" t="s">
        <v>132</v>
      </c>
      <c r="BE581" s="139">
        <f>IF(N581="základní",J581,0)</f>
        <v>0</v>
      </c>
      <c r="BF581" s="139">
        <f>IF(N581="snížená",J581,0)</f>
        <v>0</v>
      </c>
      <c r="BG581" s="139">
        <f>IF(N581="zákl. přenesená",J581,0)</f>
        <v>0</v>
      </c>
      <c r="BH581" s="139">
        <f>IF(N581="sníž. přenesená",J581,0)</f>
        <v>0</v>
      </c>
      <c r="BI581" s="139">
        <f>IF(N581="nulová",J581,0)</f>
        <v>0</v>
      </c>
      <c r="BJ581" s="17" t="s">
        <v>14</v>
      </c>
      <c r="BK581" s="139">
        <f>ROUND(I581*H581,2)</f>
        <v>0</v>
      </c>
      <c r="BL581" s="17" t="s">
        <v>238</v>
      </c>
      <c r="BM581" s="138" t="s">
        <v>655</v>
      </c>
    </row>
    <row r="582" spans="2:65" s="1" customFormat="1" ht="28.8">
      <c r="B582" s="32"/>
      <c r="D582" s="140" t="s">
        <v>141</v>
      </c>
      <c r="F582" s="141" t="s">
        <v>654</v>
      </c>
      <c r="I582" s="142"/>
      <c r="L582" s="32"/>
      <c r="M582" s="143"/>
      <c r="T582" s="53"/>
      <c r="AT582" s="17" t="s">
        <v>141</v>
      </c>
      <c r="AU582" s="17" t="s">
        <v>14</v>
      </c>
    </row>
    <row r="583" spans="2:65" s="13" customFormat="1" ht="10.199999999999999">
      <c r="B583" s="152"/>
      <c r="D583" s="140" t="s">
        <v>145</v>
      </c>
      <c r="F583" s="154" t="s">
        <v>656</v>
      </c>
      <c r="H583" s="155">
        <v>89.65</v>
      </c>
      <c r="I583" s="156"/>
      <c r="L583" s="152"/>
      <c r="M583" s="157"/>
      <c r="T583" s="158"/>
      <c r="AT583" s="153" t="s">
        <v>145</v>
      </c>
      <c r="AU583" s="153" t="s">
        <v>14</v>
      </c>
      <c r="AV583" s="13" t="s">
        <v>14</v>
      </c>
      <c r="AW583" s="13" t="s">
        <v>4</v>
      </c>
      <c r="AX583" s="13" t="s">
        <v>78</v>
      </c>
      <c r="AY583" s="153" t="s">
        <v>132</v>
      </c>
    </row>
    <row r="584" spans="2:65" s="1" customFormat="1" ht="24.15" customHeight="1">
      <c r="B584" s="32"/>
      <c r="C584" s="127" t="s">
        <v>657</v>
      </c>
      <c r="D584" s="127" t="s">
        <v>134</v>
      </c>
      <c r="E584" s="128" t="s">
        <v>647</v>
      </c>
      <c r="F584" s="129" t="s">
        <v>648</v>
      </c>
      <c r="G584" s="130" t="s">
        <v>137</v>
      </c>
      <c r="H584" s="131">
        <v>81.5</v>
      </c>
      <c r="I584" s="132"/>
      <c r="J584" s="133">
        <f>ROUND(I584*H584,2)</f>
        <v>0</v>
      </c>
      <c r="K584" s="129" t="s">
        <v>138</v>
      </c>
      <c r="L584" s="32"/>
      <c r="M584" s="134" t="s">
        <v>19</v>
      </c>
      <c r="N584" s="135" t="s">
        <v>45</v>
      </c>
      <c r="P584" s="136">
        <f>O584*H584</f>
        <v>0</v>
      </c>
      <c r="Q584" s="136">
        <v>4.0000000000000002E-4</v>
      </c>
      <c r="R584" s="136">
        <f>Q584*H584</f>
        <v>3.2600000000000004E-2</v>
      </c>
      <c r="S584" s="136">
        <v>0</v>
      </c>
      <c r="T584" s="137">
        <f>S584*H584</f>
        <v>0</v>
      </c>
      <c r="AR584" s="138" t="s">
        <v>238</v>
      </c>
      <c r="AT584" s="138" t="s">
        <v>134</v>
      </c>
      <c r="AU584" s="138" t="s">
        <v>14</v>
      </c>
      <c r="AY584" s="17" t="s">
        <v>132</v>
      </c>
      <c r="BE584" s="139">
        <f>IF(N584="základní",J584,0)</f>
        <v>0</v>
      </c>
      <c r="BF584" s="139">
        <f>IF(N584="snížená",J584,0)</f>
        <v>0</v>
      </c>
      <c r="BG584" s="139">
        <f>IF(N584="zákl. přenesená",J584,0)</f>
        <v>0</v>
      </c>
      <c r="BH584" s="139">
        <f>IF(N584="sníž. přenesená",J584,0)</f>
        <v>0</v>
      </c>
      <c r="BI584" s="139">
        <f>IF(N584="nulová",J584,0)</f>
        <v>0</v>
      </c>
      <c r="BJ584" s="17" t="s">
        <v>14</v>
      </c>
      <c r="BK584" s="139">
        <f>ROUND(I584*H584,2)</f>
        <v>0</v>
      </c>
      <c r="BL584" s="17" t="s">
        <v>238</v>
      </c>
      <c r="BM584" s="138" t="s">
        <v>658</v>
      </c>
    </row>
    <row r="585" spans="2:65" s="1" customFormat="1" ht="19.2">
      <c r="B585" s="32"/>
      <c r="D585" s="140" t="s">
        <v>141</v>
      </c>
      <c r="F585" s="141" t="s">
        <v>650</v>
      </c>
      <c r="I585" s="142"/>
      <c r="L585" s="32"/>
      <c r="M585" s="143"/>
      <c r="T585" s="53"/>
      <c r="AT585" s="17" t="s">
        <v>141</v>
      </c>
      <c r="AU585" s="17" t="s">
        <v>14</v>
      </c>
    </row>
    <row r="586" spans="2:65" s="1" customFormat="1" ht="10.199999999999999">
      <c r="B586" s="32"/>
      <c r="D586" s="144" t="s">
        <v>143</v>
      </c>
      <c r="F586" s="145" t="s">
        <v>651</v>
      </c>
      <c r="I586" s="142"/>
      <c r="L586" s="32"/>
      <c r="M586" s="143"/>
      <c r="T586" s="53"/>
      <c r="AT586" s="17" t="s">
        <v>143</v>
      </c>
      <c r="AU586" s="17" t="s">
        <v>14</v>
      </c>
    </row>
    <row r="587" spans="2:65" s="13" customFormat="1" ht="10.199999999999999">
      <c r="B587" s="152"/>
      <c r="D587" s="140" t="s">
        <v>145</v>
      </c>
      <c r="E587" s="153" t="s">
        <v>19</v>
      </c>
      <c r="F587" s="154" t="s">
        <v>488</v>
      </c>
      <c r="H587" s="155">
        <v>81.5</v>
      </c>
      <c r="I587" s="156"/>
      <c r="L587" s="152"/>
      <c r="M587" s="157"/>
      <c r="T587" s="158"/>
      <c r="AT587" s="153" t="s">
        <v>145</v>
      </c>
      <c r="AU587" s="153" t="s">
        <v>14</v>
      </c>
      <c r="AV587" s="13" t="s">
        <v>14</v>
      </c>
      <c r="AW587" s="13" t="s">
        <v>35</v>
      </c>
      <c r="AX587" s="13" t="s">
        <v>78</v>
      </c>
      <c r="AY587" s="153" t="s">
        <v>132</v>
      </c>
    </row>
    <row r="588" spans="2:65" s="1" customFormat="1" ht="49.05" customHeight="1">
      <c r="B588" s="32"/>
      <c r="C588" s="166" t="s">
        <v>659</v>
      </c>
      <c r="D588" s="166" t="s">
        <v>215</v>
      </c>
      <c r="E588" s="167" t="s">
        <v>660</v>
      </c>
      <c r="F588" s="168" t="s">
        <v>661</v>
      </c>
      <c r="G588" s="169" t="s">
        <v>137</v>
      </c>
      <c r="H588" s="170">
        <v>89.65</v>
      </c>
      <c r="I588" s="171"/>
      <c r="J588" s="172">
        <f>ROUND(I588*H588,2)</f>
        <v>0</v>
      </c>
      <c r="K588" s="168" t="s">
        <v>138</v>
      </c>
      <c r="L588" s="173"/>
      <c r="M588" s="174" t="s">
        <v>19</v>
      </c>
      <c r="N588" s="175" t="s">
        <v>45</v>
      </c>
      <c r="P588" s="136">
        <f>O588*H588</f>
        <v>0</v>
      </c>
      <c r="Q588" s="136">
        <v>5.3E-3</v>
      </c>
      <c r="R588" s="136">
        <f>Q588*H588</f>
        <v>0.47514500000000004</v>
      </c>
      <c r="S588" s="136">
        <v>0</v>
      </c>
      <c r="T588" s="137">
        <f>S588*H588</f>
        <v>0</v>
      </c>
      <c r="AR588" s="138" t="s">
        <v>381</v>
      </c>
      <c r="AT588" s="138" t="s">
        <v>215</v>
      </c>
      <c r="AU588" s="138" t="s">
        <v>14</v>
      </c>
      <c r="AY588" s="17" t="s">
        <v>132</v>
      </c>
      <c r="BE588" s="139">
        <f>IF(N588="základní",J588,0)</f>
        <v>0</v>
      </c>
      <c r="BF588" s="139">
        <f>IF(N588="snížená",J588,0)</f>
        <v>0</v>
      </c>
      <c r="BG588" s="139">
        <f>IF(N588="zákl. přenesená",J588,0)</f>
        <v>0</v>
      </c>
      <c r="BH588" s="139">
        <f>IF(N588="sníž. přenesená",J588,0)</f>
        <v>0</v>
      </c>
      <c r="BI588" s="139">
        <f>IF(N588="nulová",J588,0)</f>
        <v>0</v>
      </c>
      <c r="BJ588" s="17" t="s">
        <v>14</v>
      </c>
      <c r="BK588" s="139">
        <f>ROUND(I588*H588,2)</f>
        <v>0</v>
      </c>
      <c r="BL588" s="17" t="s">
        <v>238</v>
      </c>
      <c r="BM588" s="138" t="s">
        <v>662</v>
      </c>
    </row>
    <row r="589" spans="2:65" s="1" customFormat="1" ht="28.8">
      <c r="B589" s="32"/>
      <c r="D589" s="140" t="s">
        <v>141</v>
      </c>
      <c r="F589" s="141" t="s">
        <v>661</v>
      </c>
      <c r="I589" s="142"/>
      <c r="L589" s="32"/>
      <c r="M589" s="143"/>
      <c r="T589" s="53"/>
      <c r="AT589" s="17" t="s">
        <v>141</v>
      </c>
      <c r="AU589" s="17" t="s">
        <v>14</v>
      </c>
    </row>
    <row r="590" spans="2:65" s="13" customFormat="1" ht="10.199999999999999">
      <c r="B590" s="152"/>
      <c r="D590" s="140" t="s">
        <v>145</v>
      </c>
      <c r="F590" s="154" t="s">
        <v>656</v>
      </c>
      <c r="H590" s="155">
        <v>89.65</v>
      </c>
      <c r="I590" s="156"/>
      <c r="L590" s="152"/>
      <c r="M590" s="157"/>
      <c r="T590" s="158"/>
      <c r="AT590" s="153" t="s">
        <v>145</v>
      </c>
      <c r="AU590" s="153" t="s">
        <v>14</v>
      </c>
      <c r="AV590" s="13" t="s">
        <v>14</v>
      </c>
      <c r="AW590" s="13" t="s">
        <v>4</v>
      </c>
      <c r="AX590" s="13" t="s">
        <v>78</v>
      </c>
      <c r="AY590" s="153" t="s">
        <v>132</v>
      </c>
    </row>
    <row r="591" spans="2:65" s="1" customFormat="1" ht="24.15" customHeight="1">
      <c r="B591" s="32"/>
      <c r="C591" s="127" t="s">
        <v>663</v>
      </c>
      <c r="D591" s="127" t="s">
        <v>134</v>
      </c>
      <c r="E591" s="128" t="s">
        <v>664</v>
      </c>
      <c r="F591" s="129" t="s">
        <v>665</v>
      </c>
      <c r="G591" s="130" t="s">
        <v>137</v>
      </c>
      <c r="H591" s="131">
        <v>81.5</v>
      </c>
      <c r="I591" s="132"/>
      <c r="J591" s="133">
        <f>ROUND(I591*H591,2)</f>
        <v>0</v>
      </c>
      <c r="K591" s="129" t="s">
        <v>138</v>
      </c>
      <c r="L591" s="32"/>
      <c r="M591" s="134" t="s">
        <v>19</v>
      </c>
      <c r="N591" s="135" t="s">
        <v>45</v>
      </c>
      <c r="P591" s="136">
        <f>O591*H591</f>
        <v>0</v>
      </c>
      <c r="Q591" s="136">
        <v>8.0000000000000004E-4</v>
      </c>
      <c r="R591" s="136">
        <f>Q591*H591</f>
        <v>6.5200000000000008E-2</v>
      </c>
      <c r="S591" s="136">
        <v>0</v>
      </c>
      <c r="T591" s="137">
        <f>S591*H591</f>
        <v>0</v>
      </c>
      <c r="AR591" s="138" t="s">
        <v>238</v>
      </c>
      <c r="AT591" s="138" t="s">
        <v>134</v>
      </c>
      <c r="AU591" s="138" t="s">
        <v>14</v>
      </c>
      <c r="AY591" s="17" t="s">
        <v>132</v>
      </c>
      <c r="BE591" s="139">
        <f>IF(N591="základní",J591,0)</f>
        <v>0</v>
      </c>
      <c r="BF591" s="139">
        <f>IF(N591="snížená",J591,0)</f>
        <v>0</v>
      </c>
      <c r="BG591" s="139">
        <f>IF(N591="zákl. přenesená",J591,0)</f>
        <v>0</v>
      </c>
      <c r="BH591" s="139">
        <f>IF(N591="sníž. přenesená",J591,0)</f>
        <v>0</v>
      </c>
      <c r="BI591" s="139">
        <f>IF(N591="nulová",J591,0)</f>
        <v>0</v>
      </c>
      <c r="BJ591" s="17" t="s">
        <v>14</v>
      </c>
      <c r="BK591" s="139">
        <f>ROUND(I591*H591,2)</f>
        <v>0</v>
      </c>
      <c r="BL591" s="17" t="s">
        <v>238</v>
      </c>
      <c r="BM591" s="138" t="s">
        <v>666</v>
      </c>
    </row>
    <row r="592" spans="2:65" s="1" customFormat="1" ht="28.8">
      <c r="B592" s="32"/>
      <c r="D592" s="140" t="s">
        <v>141</v>
      </c>
      <c r="F592" s="141" t="s">
        <v>667</v>
      </c>
      <c r="I592" s="142"/>
      <c r="L592" s="32"/>
      <c r="M592" s="143"/>
      <c r="T592" s="53"/>
      <c r="AT592" s="17" t="s">
        <v>141</v>
      </c>
      <c r="AU592" s="17" t="s">
        <v>14</v>
      </c>
    </row>
    <row r="593" spans="2:65" s="1" customFormat="1" ht="10.199999999999999">
      <c r="B593" s="32"/>
      <c r="D593" s="144" t="s">
        <v>143</v>
      </c>
      <c r="F593" s="145" t="s">
        <v>668</v>
      </c>
      <c r="I593" s="142"/>
      <c r="L593" s="32"/>
      <c r="M593" s="143"/>
      <c r="T593" s="53"/>
      <c r="AT593" s="17" t="s">
        <v>143</v>
      </c>
      <c r="AU593" s="17" t="s">
        <v>14</v>
      </c>
    </row>
    <row r="594" spans="2:65" s="1" customFormat="1" ht="24.15" customHeight="1">
      <c r="B594" s="32"/>
      <c r="C594" s="127" t="s">
        <v>669</v>
      </c>
      <c r="D594" s="127" t="s">
        <v>134</v>
      </c>
      <c r="E594" s="128" t="s">
        <v>670</v>
      </c>
      <c r="F594" s="129" t="s">
        <v>671</v>
      </c>
      <c r="G594" s="130" t="s">
        <v>331</v>
      </c>
      <c r="H594" s="131">
        <v>76</v>
      </c>
      <c r="I594" s="132"/>
      <c r="J594" s="133">
        <f>ROUND(I594*H594,2)</f>
        <v>0</v>
      </c>
      <c r="K594" s="129" t="s">
        <v>138</v>
      </c>
      <c r="L594" s="32"/>
      <c r="M594" s="134" t="s">
        <v>19</v>
      </c>
      <c r="N594" s="135" t="s">
        <v>45</v>
      </c>
      <c r="P594" s="136">
        <f>O594*H594</f>
        <v>0</v>
      </c>
      <c r="Q594" s="136">
        <v>1.6000000000000001E-4</v>
      </c>
      <c r="R594" s="136">
        <f>Q594*H594</f>
        <v>1.2160000000000001E-2</v>
      </c>
      <c r="S594" s="136">
        <v>0</v>
      </c>
      <c r="T594" s="137">
        <f>S594*H594</f>
        <v>0</v>
      </c>
      <c r="AR594" s="138" t="s">
        <v>238</v>
      </c>
      <c r="AT594" s="138" t="s">
        <v>134</v>
      </c>
      <c r="AU594" s="138" t="s">
        <v>14</v>
      </c>
      <c r="AY594" s="17" t="s">
        <v>132</v>
      </c>
      <c r="BE594" s="139">
        <f>IF(N594="základní",J594,0)</f>
        <v>0</v>
      </c>
      <c r="BF594" s="139">
        <f>IF(N594="snížená",J594,0)</f>
        <v>0</v>
      </c>
      <c r="BG594" s="139">
        <f>IF(N594="zákl. přenesená",J594,0)</f>
        <v>0</v>
      </c>
      <c r="BH594" s="139">
        <f>IF(N594="sníž. přenesená",J594,0)</f>
        <v>0</v>
      </c>
      <c r="BI594" s="139">
        <f>IF(N594="nulová",J594,0)</f>
        <v>0</v>
      </c>
      <c r="BJ594" s="17" t="s">
        <v>14</v>
      </c>
      <c r="BK594" s="139">
        <f>ROUND(I594*H594,2)</f>
        <v>0</v>
      </c>
      <c r="BL594" s="17" t="s">
        <v>238</v>
      </c>
      <c r="BM594" s="138" t="s">
        <v>672</v>
      </c>
    </row>
    <row r="595" spans="2:65" s="1" customFormat="1" ht="19.2">
      <c r="B595" s="32"/>
      <c r="D595" s="140" t="s">
        <v>141</v>
      </c>
      <c r="F595" s="141" t="s">
        <v>673</v>
      </c>
      <c r="I595" s="142"/>
      <c r="L595" s="32"/>
      <c r="M595" s="143"/>
      <c r="T595" s="53"/>
      <c r="AT595" s="17" t="s">
        <v>141</v>
      </c>
      <c r="AU595" s="17" t="s">
        <v>14</v>
      </c>
    </row>
    <row r="596" spans="2:65" s="1" customFormat="1" ht="10.199999999999999">
      <c r="B596" s="32"/>
      <c r="D596" s="144" t="s">
        <v>143</v>
      </c>
      <c r="F596" s="145" t="s">
        <v>674</v>
      </c>
      <c r="I596" s="142"/>
      <c r="L596" s="32"/>
      <c r="M596" s="143"/>
      <c r="T596" s="53"/>
      <c r="AT596" s="17" t="s">
        <v>143</v>
      </c>
      <c r="AU596" s="17" t="s">
        <v>14</v>
      </c>
    </row>
    <row r="597" spans="2:65" s="1" customFormat="1" ht="33" customHeight="1">
      <c r="B597" s="32"/>
      <c r="C597" s="127" t="s">
        <v>675</v>
      </c>
      <c r="D597" s="127" t="s">
        <v>134</v>
      </c>
      <c r="E597" s="128" t="s">
        <v>676</v>
      </c>
      <c r="F597" s="129" t="s">
        <v>677</v>
      </c>
      <c r="G597" s="130" t="s">
        <v>678</v>
      </c>
      <c r="H597" s="176"/>
      <c r="I597" s="132"/>
      <c r="J597" s="133">
        <f>ROUND(I597*H597,2)</f>
        <v>0</v>
      </c>
      <c r="K597" s="129" t="s">
        <v>138</v>
      </c>
      <c r="L597" s="32"/>
      <c r="M597" s="134" t="s">
        <v>19</v>
      </c>
      <c r="N597" s="135" t="s">
        <v>45</v>
      </c>
      <c r="P597" s="136">
        <f>O597*H597</f>
        <v>0</v>
      </c>
      <c r="Q597" s="136">
        <v>0</v>
      </c>
      <c r="R597" s="136">
        <f>Q597*H597</f>
        <v>0</v>
      </c>
      <c r="S597" s="136">
        <v>0</v>
      </c>
      <c r="T597" s="137">
        <f>S597*H597</f>
        <v>0</v>
      </c>
      <c r="AR597" s="138" t="s">
        <v>238</v>
      </c>
      <c r="AT597" s="138" t="s">
        <v>134</v>
      </c>
      <c r="AU597" s="138" t="s">
        <v>14</v>
      </c>
      <c r="AY597" s="17" t="s">
        <v>132</v>
      </c>
      <c r="BE597" s="139">
        <f>IF(N597="základní",J597,0)</f>
        <v>0</v>
      </c>
      <c r="BF597" s="139">
        <f>IF(N597="snížená",J597,0)</f>
        <v>0</v>
      </c>
      <c r="BG597" s="139">
        <f>IF(N597="zákl. přenesená",J597,0)</f>
        <v>0</v>
      </c>
      <c r="BH597" s="139">
        <f>IF(N597="sníž. přenesená",J597,0)</f>
        <v>0</v>
      </c>
      <c r="BI597" s="139">
        <f>IF(N597="nulová",J597,0)</f>
        <v>0</v>
      </c>
      <c r="BJ597" s="17" t="s">
        <v>14</v>
      </c>
      <c r="BK597" s="139">
        <f>ROUND(I597*H597,2)</f>
        <v>0</v>
      </c>
      <c r="BL597" s="17" t="s">
        <v>238</v>
      </c>
      <c r="BM597" s="138" t="s">
        <v>679</v>
      </c>
    </row>
    <row r="598" spans="2:65" s="1" customFormat="1" ht="28.8">
      <c r="B598" s="32"/>
      <c r="D598" s="140" t="s">
        <v>141</v>
      </c>
      <c r="F598" s="141" t="s">
        <v>680</v>
      </c>
      <c r="I598" s="142"/>
      <c r="L598" s="32"/>
      <c r="M598" s="143"/>
      <c r="T598" s="53"/>
      <c r="AT598" s="17" t="s">
        <v>141</v>
      </c>
      <c r="AU598" s="17" t="s">
        <v>14</v>
      </c>
    </row>
    <row r="599" spans="2:65" s="1" customFormat="1" ht="10.199999999999999">
      <c r="B599" s="32"/>
      <c r="D599" s="144" t="s">
        <v>143</v>
      </c>
      <c r="F599" s="145" t="s">
        <v>681</v>
      </c>
      <c r="I599" s="142"/>
      <c r="L599" s="32"/>
      <c r="M599" s="143"/>
      <c r="T599" s="53"/>
      <c r="AT599" s="17" t="s">
        <v>143</v>
      </c>
      <c r="AU599" s="17" t="s">
        <v>14</v>
      </c>
    </row>
    <row r="600" spans="2:65" s="11" customFormat="1" ht="22.8" customHeight="1">
      <c r="B600" s="115"/>
      <c r="D600" s="116" t="s">
        <v>72</v>
      </c>
      <c r="E600" s="125" t="s">
        <v>682</v>
      </c>
      <c r="F600" s="125" t="s">
        <v>683</v>
      </c>
      <c r="I600" s="118"/>
      <c r="J600" s="126">
        <f>BK600</f>
        <v>0</v>
      </c>
      <c r="L600" s="115"/>
      <c r="M600" s="120"/>
      <c r="P600" s="121">
        <f>SUM(P601:P607)</f>
        <v>0</v>
      </c>
      <c r="R600" s="121">
        <f>SUM(R601:R607)</f>
        <v>0</v>
      </c>
      <c r="T600" s="122">
        <f>SUM(T601:T607)</f>
        <v>0.74890000000000001</v>
      </c>
      <c r="AR600" s="116" t="s">
        <v>14</v>
      </c>
      <c r="AT600" s="123" t="s">
        <v>72</v>
      </c>
      <c r="AU600" s="123" t="s">
        <v>78</v>
      </c>
      <c r="AY600" s="116" t="s">
        <v>132</v>
      </c>
      <c r="BK600" s="124">
        <f>SUM(BK601:BK607)</f>
        <v>0</v>
      </c>
    </row>
    <row r="601" spans="2:65" s="1" customFormat="1" ht="33" customHeight="1">
      <c r="B601" s="32"/>
      <c r="C601" s="127" t="s">
        <v>684</v>
      </c>
      <c r="D601" s="127" t="s">
        <v>134</v>
      </c>
      <c r="E601" s="128" t="s">
        <v>685</v>
      </c>
      <c r="F601" s="129" t="s">
        <v>686</v>
      </c>
      <c r="G601" s="130" t="s">
        <v>137</v>
      </c>
      <c r="H601" s="131">
        <v>374</v>
      </c>
      <c r="I601" s="132"/>
      <c r="J601" s="133">
        <f>ROUND(I601*H601,2)</f>
        <v>0</v>
      </c>
      <c r="K601" s="129" t="s">
        <v>138</v>
      </c>
      <c r="L601" s="32"/>
      <c r="M601" s="134" t="s">
        <v>19</v>
      </c>
      <c r="N601" s="135" t="s">
        <v>45</v>
      </c>
      <c r="P601" s="136">
        <f>O601*H601</f>
        <v>0</v>
      </c>
      <c r="Q601" s="136">
        <v>0</v>
      </c>
      <c r="R601" s="136">
        <f>Q601*H601</f>
        <v>0</v>
      </c>
      <c r="S601" s="136">
        <v>2E-3</v>
      </c>
      <c r="T601" s="137">
        <f>S601*H601</f>
        <v>0.748</v>
      </c>
      <c r="AR601" s="138" t="s">
        <v>238</v>
      </c>
      <c r="AT601" s="138" t="s">
        <v>134</v>
      </c>
      <c r="AU601" s="138" t="s">
        <v>14</v>
      </c>
      <c r="AY601" s="17" t="s">
        <v>132</v>
      </c>
      <c r="BE601" s="139">
        <f>IF(N601="základní",J601,0)</f>
        <v>0</v>
      </c>
      <c r="BF601" s="139">
        <f>IF(N601="snížená",J601,0)</f>
        <v>0</v>
      </c>
      <c r="BG601" s="139">
        <f>IF(N601="zákl. přenesená",J601,0)</f>
        <v>0</v>
      </c>
      <c r="BH601" s="139">
        <f>IF(N601="sníž. přenesená",J601,0)</f>
        <v>0</v>
      </c>
      <c r="BI601" s="139">
        <f>IF(N601="nulová",J601,0)</f>
        <v>0</v>
      </c>
      <c r="BJ601" s="17" t="s">
        <v>14</v>
      </c>
      <c r="BK601" s="139">
        <f>ROUND(I601*H601,2)</f>
        <v>0</v>
      </c>
      <c r="BL601" s="17" t="s">
        <v>238</v>
      </c>
      <c r="BM601" s="138" t="s">
        <v>687</v>
      </c>
    </row>
    <row r="602" spans="2:65" s="1" customFormat="1" ht="28.8">
      <c r="B602" s="32"/>
      <c r="D602" s="140" t="s">
        <v>141</v>
      </c>
      <c r="F602" s="141" t="s">
        <v>688</v>
      </c>
      <c r="I602" s="142"/>
      <c r="L602" s="32"/>
      <c r="M602" s="143"/>
      <c r="T602" s="53"/>
      <c r="AT602" s="17" t="s">
        <v>141</v>
      </c>
      <c r="AU602" s="17" t="s">
        <v>14</v>
      </c>
    </row>
    <row r="603" spans="2:65" s="1" customFormat="1" ht="10.199999999999999">
      <c r="B603" s="32"/>
      <c r="D603" s="144" t="s">
        <v>143</v>
      </c>
      <c r="F603" s="145" t="s">
        <v>689</v>
      </c>
      <c r="I603" s="142"/>
      <c r="L603" s="32"/>
      <c r="M603" s="143"/>
      <c r="T603" s="53"/>
      <c r="AT603" s="17" t="s">
        <v>143</v>
      </c>
      <c r="AU603" s="17" t="s">
        <v>14</v>
      </c>
    </row>
    <row r="604" spans="2:65" s="13" customFormat="1" ht="10.199999999999999">
      <c r="B604" s="152"/>
      <c r="D604" s="140" t="s">
        <v>145</v>
      </c>
      <c r="E604" s="153" t="s">
        <v>19</v>
      </c>
      <c r="F604" s="154" t="s">
        <v>690</v>
      </c>
      <c r="H604" s="155">
        <v>374</v>
      </c>
      <c r="I604" s="156"/>
      <c r="L604" s="152"/>
      <c r="M604" s="157"/>
      <c r="T604" s="158"/>
      <c r="AT604" s="153" t="s">
        <v>145</v>
      </c>
      <c r="AU604" s="153" t="s">
        <v>14</v>
      </c>
      <c r="AV604" s="13" t="s">
        <v>14</v>
      </c>
      <c r="AW604" s="13" t="s">
        <v>35</v>
      </c>
      <c r="AX604" s="13" t="s">
        <v>78</v>
      </c>
      <c r="AY604" s="153" t="s">
        <v>132</v>
      </c>
    </row>
    <row r="605" spans="2:65" s="1" customFormat="1" ht="21.75" customHeight="1">
      <c r="B605" s="32"/>
      <c r="C605" s="127" t="s">
        <v>691</v>
      </c>
      <c r="D605" s="127" t="s">
        <v>134</v>
      </c>
      <c r="E605" s="128" t="s">
        <v>692</v>
      </c>
      <c r="F605" s="129" t="s">
        <v>693</v>
      </c>
      <c r="G605" s="130" t="s">
        <v>559</v>
      </c>
      <c r="H605" s="131">
        <v>3</v>
      </c>
      <c r="I605" s="132"/>
      <c r="J605" s="133">
        <f>ROUND(I605*H605,2)</f>
        <v>0</v>
      </c>
      <c r="K605" s="129" t="s">
        <v>138</v>
      </c>
      <c r="L605" s="32"/>
      <c r="M605" s="134" t="s">
        <v>19</v>
      </c>
      <c r="N605" s="135" t="s">
        <v>45</v>
      </c>
      <c r="P605" s="136">
        <f>O605*H605</f>
        <v>0</v>
      </c>
      <c r="Q605" s="136">
        <v>0</v>
      </c>
      <c r="R605" s="136">
        <f>Q605*H605</f>
        <v>0</v>
      </c>
      <c r="S605" s="136">
        <v>2.9999999999999997E-4</v>
      </c>
      <c r="T605" s="137">
        <f>S605*H605</f>
        <v>8.9999999999999998E-4</v>
      </c>
      <c r="AR605" s="138" t="s">
        <v>238</v>
      </c>
      <c r="AT605" s="138" t="s">
        <v>134</v>
      </c>
      <c r="AU605" s="138" t="s">
        <v>14</v>
      </c>
      <c r="AY605" s="17" t="s">
        <v>132</v>
      </c>
      <c r="BE605" s="139">
        <f>IF(N605="základní",J605,0)</f>
        <v>0</v>
      </c>
      <c r="BF605" s="139">
        <f>IF(N605="snížená",J605,0)</f>
        <v>0</v>
      </c>
      <c r="BG605" s="139">
        <f>IF(N605="zákl. přenesená",J605,0)</f>
        <v>0</v>
      </c>
      <c r="BH605" s="139">
        <f>IF(N605="sníž. přenesená",J605,0)</f>
        <v>0</v>
      </c>
      <c r="BI605" s="139">
        <f>IF(N605="nulová",J605,0)</f>
        <v>0</v>
      </c>
      <c r="BJ605" s="17" t="s">
        <v>14</v>
      </c>
      <c r="BK605" s="139">
        <f>ROUND(I605*H605,2)</f>
        <v>0</v>
      </c>
      <c r="BL605" s="17" t="s">
        <v>238</v>
      </c>
      <c r="BM605" s="138" t="s">
        <v>694</v>
      </c>
    </row>
    <row r="606" spans="2:65" s="1" customFormat="1" ht="19.2">
      <c r="B606" s="32"/>
      <c r="D606" s="140" t="s">
        <v>141</v>
      </c>
      <c r="F606" s="141" t="s">
        <v>695</v>
      </c>
      <c r="I606" s="142"/>
      <c r="L606" s="32"/>
      <c r="M606" s="143"/>
      <c r="T606" s="53"/>
      <c r="AT606" s="17" t="s">
        <v>141</v>
      </c>
      <c r="AU606" s="17" t="s">
        <v>14</v>
      </c>
    </row>
    <row r="607" spans="2:65" s="1" customFormat="1" ht="10.199999999999999">
      <c r="B607" s="32"/>
      <c r="D607" s="144" t="s">
        <v>143</v>
      </c>
      <c r="F607" s="145" t="s">
        <v>696</v>
      </c>
      <c r="I607" s="142"/>
      <c r="L607" s="32"/>
      <c r="M607" s="143"/>
      <c r="T607" s="53"/>
      <c r="AT607" s="17" t="s">
        <v>143</v>
      </c>
      <c r="AU607" s="17" t="s">
        <v>14</v>
      </c>
    </row>
    <row r="608" spans="2:65" s="11" customFormat="1" ht="22.8" customHeight="1">
      <c r="B608" s="115"/>
      <c r="D608" s="116" t="s">
        <v>72</v>
      </c>
      <c r="E608" s="125" t="s">
        <v>697</v>
      </c>
      <c r="F608" s="125" t="s">
        <v>698</v>
      </c>
      <c r="I608" s="118"/>
      <c r="J608" s="126">
        <f>BK608</f>
        <v>0</v>
      </c>
      <c r="L608" s="115"/>
      <c r="M608" s="120"/>
      <c r="P608" s="121">
        <f>SUM(P609:P652)</f>
        <v>0</v>
      </c>
      <c r="R608" s="121">
        <f>SUM(R609:R652)</f>
        <v>2.7454420000000006</v>
      </c>
      <c r="T608" s="122">
        <f>SUM(T609:T652)</f>
        <v>0.50224999999999997</v>
      </c>
      <c r="AR608" s="116" t="s">
        <v>14</v>
      </c>
      <c r="AT608" s="123" t="s">
        <v>72</v>
      </c>
      <c r="AU608" s="123" t="s">
        <v>78</v>
      </c>
      <c r="AY608" s="116" t="s">
        <v>132</v>
      </c>
      <c r="BK608" s="124">
        <f>SUM(BK609:BK652)</f>
        <v>0</v>
      </c>
    </row>
    <row r="609" spans="2:65" s="1" customFormat="1" ht="24.15" customHeight="1">
      <c r="B609" s="32"/>
      <c r="C609" s="127" t="s">
        <v>699</v>
      </c>
      <c r="D609" s="127" t="s">
        <v>134</v>
      </c>
      <c r="E609" s="128" t="s">
        <v>700</v>
      </c>
      <c r="F609" s="129" t="s">
        <v>701</v>
      </c>
      <c r="G609" s="130" t="s">
        <v>137</v>
      </c>
      <c r="H609" s="131">
        <v>287</v>
      </c>
      <c r="I609" s="132"/>
      <c r="J609" s="133">
        <f>ROUND(I609*H609,2)</f>
        <v>0</v>
      </c>
      <c r="K609" s="129" t="s">
        <v>138</v>
      </c>
      <c r="L609" s="32"/>
      <c r="M609" s="134" t="s">
        <v>19</v>
      </c>
      <c r="N609" s="135" t="s">
        <v>45</v>
      </c>
      <c r="P609" s="136">
        <f>O609*H609</f>
        <v>0</v>
      </c>
      <c r="Q609" s="136">
        <v>0</v>
      </c>
      <c r="R609" s="136">
        <f>Q609*H609</f>
        <v>0</v>
      </c>
      <c r="S609" s="136">
        <v>1.75E-3</v>
      </c>
      <c r="T609" s="137">
        <f>S609*H609</f>
        <v>0.50224999999999997</v>
      </c>
      <c r="AR609" s="138" t="s">
        <v>238</v>
      </c>
      <c r="AT609" s="138" t="s">
        <v>134</v>
      </c>
      <c r="AU609" s="138" t="s">
        <v>14</v>
      </c>
      <c r="AY609" s="17" t="s">
        <v>132</v>
      </c>
      <c r="BE609" s="139">
        <f>IF(N609="základní",J609,0)</f>
        <v>0</v>
      </c>
      <c r="BF609" s="139">
        <f>IF(N609="snížená",J609,0)</f>
        <v>0</v>
      </c>
      <c r="BG609" s="139">
        <f>IF(N609="zákl. přenesená",J609,0)</f>
        <v>0</v>
      </c>
      <c r="BH609" s="139">
        <f>IF(N609="sníž. přenesená",J609,0)</f>
        <v>0</v>
      </c>
      <c r="BI609" s="139">
        <f>IF(N609="nulová",J609,0)</f>
        <v>0</v>
      </c>
      <c r="BJ609" s="17" t="s">
        <v>14</v>
      </c>
      <c r="BK609" s="139">
        <f>ROUND(I609*H609,2)</f>
        <v>0</v>
      </c>
      <c r="BL609" s="17" t="s">
        <v>238</v>
      </c>
      <c r="BM609" s="138" t="s">
        <v>702</v>
      </c>
    </row>
    <row r="610" spans="2:65" s="1" customFormat="1" ht="28.8">
      <c r="B610" s="32"/>
      <c r="D610" s="140" t="s">
        <v>141</v>
      </c>
      <c r="F610" s="141" t="s">
        <v>703</v>
      </c>
      <c r="I610" s="142"/>
      <c r="L610" s="32"/>
      <c r="M610" s="143"/>
      <c r="T610" s="53"/>
      <c r="AT610" s="17" t="s">
        <v>141</v>
      </c>
      <c r="AU610" s="17" t="s">
        <v>14</v>
      </c>
    </row>
    <row r="611" spans="2:65" s="1" customFormat="1" ht="10.199999999999999">
      <c r="B611" s="32"/>
      <c r="D611" s="144" t="s">
        <v>143</v>
      </c>
      <c r="F611" s="145" t="s">
        <v>704</v>
      </c>
      <c r="I611" s="142"/>
      <c r="L611" s="32"/>
      <c r="M611" s="143"/>
      <c r="T611" s="53"/>
      <c r="AT611" s="17" t="s">
        <v>143</v>
      </c>
      <c r="AU611" s="17" t="s">
        <v>14</v>
      </c>
    </row>
    <row r="612" spans="2:65" s="12" customFormat="1" ht="10.199999999999999">
      <c r="B612" s="146"/>
      <c r="D612" s="140" t="s">
        <v>145</v>
      </c>
      <c r="E612" s="147" t="s">
        <v>19</v>
      </c>
      <c r="F612" s="148" t="s">
        <v>705</v>
      </c>
      <c r="H612" s="147" t="s">
        <v>19</v>
      </c>
      <c r="I612" s="149"/>
      <c r="L612" s="146"/>
      <c r="M612" s="150"/>
      <c r="T612" s="151"/>
      <c r="AT612" s="147" t="s">
        <v>145</v>
      </c>
      <c r="AU612" s="147" t="s">
        <v>14</v>
      </c>
      <c r="AV612" s="12" t="s">
        <v>78</v>
      </c>
      <c r="AW612" s="12" t="s">
        <v>35</v>
      </c>
      <c r="AX612" s="12" t="s">
        <v>73</v>
      </c>
      <c r="AY612" s="147" t="s">
        <v>132</v>
      </c>
    </row>
    <row r="613" spans="2:65" s="13" customFormat="1" ht="10.199999999999999">
      <c r="B613" s="152"/>
      <c r="D613" s="140" t="s">
        <v>145</v>
      </c>
      <c r="E613" s="153" t="s">
        <v>19</v>
      </c>
      <c r="F613" s="154" t="s">
        <v>663</v>
      </c>
      <c r="H613" s="155">
        <v>77</v>
      </c>
      <c r="I613" s="156"/>
      <c r="L613" s="152"/>
      <c r="M613" s="157"/>
      <c r="T613" s="158"/>
      <c r="AT613" s="153" t="s">
        <v>145</v>
      </c>
      <c r="AU613" s="153" t="s">
        <v>14</v>
      </c>
      <c r="AV613" s="13" t="s">
        <v>14</v>
      </c>
      <c r="AW613" s="13" t="s">
        <v>35</v>
      </c>
      <c r="AX613" s="13" t="s">
        <v>73</v>
      </c>
      <c r="AY613" s="153" t="s">
        <v>132</v>
      </c>
    </row>
    <row r="614" spans="2:65" s="12" customFormat="1" ht="10.199999999999999">
      <c r="B614" s="146"/>
      <c r="D614" s="140" t="s">
        <v>145</v>
      </c>
      <c r="E614" s="147" t="s">
        <v>19</v>
      </c>
      <c r="F614" s="148" t="s">
        <v>706</v>
      </c>
      <c r="H614" s="147" t="s">
        <v>19</v>
      </c>
      <c r="I614" s="149"/>
      <c r="L614" s="146"/>
      <c r="M614" s="150"/>
      <c r="T614" s="151"/>
      <c r="AT614" s="147" t="s">
        <v>145</v>
      </c>
      <c r="AU614" s="147" t="s">
        <v>14</v>
      </c>
      <c r="AV614" s="12" t="s">
        <v>78</v>
      </c>
      <c r="AW614" s="12" t="s">
        <v>35</v>
      </c>
      <c r="AX614" s="12" t="s">
        <v>73</v>
      </c>
      <c r="AY614" s="147" t="s">
        <v>132</v>
      </c>
    </row>
    <row r="615" spans="2:65" s="13" customFormat="1" ht="10.199999999999999">
      <c r="B615" s="152"/>
      <c r="D615" s="140" t="s">
        <v>145</v>
      </c>
      <c r="E615" s="153" t="s">
        <v>19</v>
      </c>
      <c r="F615" s="154" t="s">
        <v>707</v>
      </c>
      <c r="H615" s="155">
        <v>210</v>
      </c>
      <c r="I615" s="156"/>
      <c r="L615" s="152"/>
      <c r="M615" s="157"/>
      <c r="T615" s="158"/>
      <c r="AT615" s="153" t="s">
        <v>145</v>
      </c>
      <c r="AU615" s="153" t="s">
        <v>14</v>
      </c>
      <c r="AV615" s="13" t="s">
        <v>14</v>
      </c>
      <c r="AW615" s="13" t="s">
        <v>35</v>
      </c>
      <c r="AX615" s="13" t="s">
        <v>73</v>
      </c>
      <c r="AY615" s="153" t="s">
        <v>132</v>
      </c>
    </row>
    <row r="616" spans="2:65" s="14" customFormat="1" ht="10.199999999999999">
      <c r="B616" s="159"/>
      <c r="D616" s="140" t="s">
        <v>145</v>
      </c>
      <c r="E616" s="160" t="s">
        <v>19</v>
      </c>
      <c r="F616" s="161" t="s">
        <v>184</v>
      </c>
      <c r="H616" s="162">
        <v>287</v>
      </c>
      <c r="I616" s="163"/>
      <c r="L616" s="159"/>
      <c r="M616" s="164"/>
      <c r="T616" s="165"/>
      <c r="AT616" s="160" t="s">
        <v>145</v>
      </c>
      <c r="AU616" s="160" t="s">
        <v>14</v>
      </c>
      <c r="AV616" s="14" t="s">
        <v>139</v>
      </c>
      <c r="AW616" s="14" t="s">
        <v>35</v>
      </c>
      <c r="AX616" s="14" t="s">
        <v>78</v>
      </c>
      <c r="AY616" s="160" t="s">
        <v>132</v>
      </c>
    </row>
    <row r="617" spans="2:65" s="1" customFormat="1" ht="24.15" customHeight="1">
      <c r="B617" s="32"/>
      <c r="C617" s="127" t="s">
        <v>708</v>
      </c>
      <c r="D617" s="127" t="s">
        <v>134</v>
      </c>
      <c r="E617" s="128" t="s">
        <v>709</v>
      </c>
      <c r="F617" s="129" t="s">
        <v>710</v>
      </c>
      <c r="G617" s="130" t="s">
        <v>137</v>
      </c>
      <c r="H617" s="131">
        <v>287</v>
      </c>
      <c r="I617" s="132"/>
      <c r="J617" s="133">
        <f>ROUND(I617*H617,2)</f>
        <v>0</v>
      </c>
      <c r="K617" s="129" t="s">
        <v>138</v>
      </c>
      <c r="L617" s="32"/>
      <c r="M617" s="134" t="s">
        <v>19</v>
      </c>
      <c r="N617" s="135" t="s">
        <v>45</v>
      </c>
      <c r="P617" s="136">
        <f>O617*H617</f>
        <v>0</v>
      </c>
      <c r="Q617" s="136">
        <v>0</v>
      </c>
      <c r="R617" s="136">
        <f>Q617*H617</f>
        <v>0</v>
      </c>
      <c r="S617" s="136">
        <v>0</v>
      </c>
      <c r="T617" s="137">
        <f>S617*H617</f>
        <v>0</v>
      </c>
      <c r="AR617" s="138" t="s">
        <v>238</v>
      </c>
      <c r="AT617" s="138" t="s">
        <v>134</v>
      </c>
      <c r="AU617" s="138" t="s">
        <v>14</v>
      </c>
      <c r="AY617" s="17" t="s">
        <v>132</v>
      </c>
      <c r="BE617" s="139">
        <f>IF(N617="základní",J617,0)</f>
        <v>0</v>
      </c>
      <c r="BF617" s="139">
        <f>IF(N617="snížená",J617,0)</f>
        <v>0</v>
      </c>
      <c r="BG617" s="139">
        <f>IF(N617="zákl. přenesená",J617,0)</f>
        <v>0</v>
      </c>
      <c r="BH617" s="139">
        <f>IF(N617="sníž. přenesená",J617,0)</f>
        <v>0</v>
      </c>
      <c r="BI617" s="139">
        <f>IF(N617="nulová",J617,0)</f>
        <v>0</v>
      </c>
      <c r="BJ617" s="17" t="s">
        <v>14</v>
      </c>
      <c r="BK617" s="139">
        <f>ROUND(I617*H617,2)</f>
        <v>0</v>
      </c>
      <c r="BL617" s="17" t="s">
        <v>238</v>
      </c>
      <c r="BM617" s="138" t="s">
        <v>711</v>
      </c>
    </row>
    <row r="618" spans="2:65" s="1" customFormat="1" ht="28.8">
      <c r="B618" s="32"/>
      <c r="D618" s="140" t="s">
        <v>141</v>
      </c>
      <c r="F618" s="141" t="s">
        <v>712</v>
      </c>
      <c r="I618" s="142"/>
      <c r="L618" s="32"/>
      <c r="M618" s="143"/>
      <c r="T618" s="53"/>
      <c r="AT618" s="17" t="s">
        <v>141</v>
      </c>
      <c r="AU618" s="17" t="s">
        <v>14</v>
      </c>
    </row>
    <row r="619" spans="2:65" s="1" customFormat="1" ht="10.199999999999999">
      <c r="B619" s="32"/>
      <c r="D619" s="144" t="s">
        <v>143</v>
      </c>
      <c r="F619" s="145" t="s">
        <v>713</v>
      </c>
      <c r="I619" s="142"/>
      <c r="L619" s="32"/>
      <c r="M619" s="143"/>
      <c r="T619" s="53"/>
      <c r="AT619" s="17" t="s">
        <v>143</v>
      </c>
      <c r="AU619" s="17" t="s">
        <v>14</v>
      </c>
    </row>
    <row r="620" spans="2:65" s="12" customFormat="1" ht="10.199999999999999">
      <c r="B620" s="146"/>
      <c r="D620" s="140" t="s">
        <v>145</v>
      </c>
      <c r="E620" s="147" t="s">
        <v>19</v>
      </c>
      <c r="F620" s="148" t="s">
        <v>714</v>
      </c>
      <c r="H620" s="147" t="s">
        <v>19</v>
      </c>
      <c r="I620" s="149"/>
      <c r="L620" s="146"/>
      <c r="M620" s="150"/>
      <c r="T620" s="151"/>
      <c r="AT620" s="147" t="s">
        <v>145</v>
      </c>
      <c r="AU620" s="147" t="s">
        <v>14</v>
      </c>
      <c r="AV620" s="12" t="s">
        <v>78</v>
      </c>
      <c r="AW620" s="12" t="s">
        <v>35</v>
      </c>
      <c r="AX620" s="12" t="s">
        <v>73</v>
      </c>
      <c r="AY620" s="147" t="s">
        <v>132</v>
      </c>
    </row>
    <row r="621" spans="2:65" s="12" customFormat="1" ht="10.199999999999999">
      <c r="B621" s="146"/>
      <c r="D621" s="140" t="s">
        <v>145</v>
      </c>
      <c r="E621" s="147" t="s">
        <v>19</v>
      </c>
      <c r="F621" s="148" t="s">
        <v>705</v>
      </c>
      <c r="H621" s="147" t="s">
        <v>19</v>
      </c>
      <c r="I621" s="149"/>
      <c r="L621" s="146"/>
      <c r="M621" s="150"/>
      <c r="T621" s="151"/>
      <c r="AT621" s="147" t="s">
        <v>145</v>
      </c>
      <c r="AU621" s="147" t="s">
        <v>14</v>
      </c>
      <c r="AV621" s="12" t="s">
        <v>78</v>
      </c>
      <c r="AW621" s="12" t="s">
        <v>35</v>
      </c>
      <c r="AX621" s="12" t="s">
        <v>73</v>
      </c>
      <c r="AY621" s="147" t="s">
        <v>132</v>
      </c>
    </row>
    <row r="622" spans="2:65" s="13" customFormat="1" ht="10.199999999999999">
      <c r="B622" s="152"/>
      <c r="D622" s="140" t="s">
        <v>145</v>
      </c>
      <c r="E622" s="153" t="s">
        <v>19</v>
      </c>
      <c r="F622" s="154" t="s">
        <v>663</v>
      </c>
      <c r="H622" s="155">
        <v>77</v>
      </c>
      <c r="I622" s="156"/>
      <c r="L622" s="152"/>
      <c r="M622" s="157"/>
      <c r="T622" s="158"/>
      <c r="AT622" s="153" t="s">
        <v>145</v>
      </c>
      <c r="AU622" s="153" t="s">
        <v>14</v>
      </c>
      <c r="AV622" s="13" t="s">
        <v>14</v>
      </c>
      <c r="AW622" s="13" t="s">
        <v>35</v>
      </c>
      <c r="AX622" s="13" t="s">
        <v>73</v>
      </c>
      <c r="AY622" s="153" t="s">
        <v>132</v>
      </c>
    </row>
    <row r="623" spans="2:65" s="12" customFormat="1" ht="10.199999999999999">
      <c r="B623" s="146"/>
      <c r="D623" s="140" t="s">
        <v>145</v>
      </c>
      <c r="E623" s="147" t="s">
        <v>19</v>
      </c>
      <c r="F623" s="148" t="s">
        <v>706</v>
      </c>
      <c r="H623" s="147" t="s">
        <v>19</v>
      </c>
      <c r="I623" s="149"/>
      <c r="L623" s="146"/>
      <c r="M623" s="150"/>
      <c r="T623" s="151"/>
      <c r="AT623" s="147" t="s">
        <v>145</v>
      </c>
      <c r="AU623" s="147" t="s">
        <v>14</v>
      </c>
      <c r="AV623" s="12" t="s">
        <v>78</v>
      </c>
      <c r="AW623" s="12" t="s">
        <v>35</v>
      </c>
      <c r="AX623" s="12" t="s">
        <v>73</v>
      </c>
      <c r="AY623" s="147" t="s">
        <v>132</v>
      </c>
    </row>
    <row r="624" spans="2:65" s="13" customFormat="1" ht="10.199999999999999">
      <c r="B624" s="152"/>
      <c r="D624" s="140" t="s">
        <v>145</v>
      </c>
      <c r="E624" s="153" t="s">
        <v>19</v>
      </c>
      <c r="F624" s="154" t="s">
        <v>707</v>
      </c>
      <c r="H624" s="155">
        <v>210</v>
      </c>
      <c r="I624" s="156"/>
      <c r="L624" s="152"/>
      <c r="M624" s="157"/>
      <c r="T624" s="158"/>
      <c r="AT624" s="153" t="s">
        <v>145</v>
      </c>
      <c r="AU624" s="153" t="s">
        <v>14</v>
      </c>
      <c r="AV624" s="13" t="s">
        <v>14</v>
      </c>
      <c r="AW624" s="13" t="s">
        <v>35</v>
      </c>
      <c r="AX624" s="13" t="s">
        <v>73</v>
      </c>
      <c r="AY624" s="153" t="s">
        <v>132</v>
      </c>
    </row>
    <row r="625" spans="2:65" s="14" customFormat="1" ht="10.199999999999999">
      <c r="B625" s="159"/>
      <c r="D625" s="140" t="s">
        <v>145</v>
      </c>
      <c r="E625" s="160" t="s">
        <v>19</v>
      </c>
      <c r="F625" s="161" t="s">
        <v>184</v>
      </c>
      <c r="H625" s="162">
        <v>287</v>
      </c>
      <c r="I625" s="163"/>
      <c r="L625" s="159"/>
      <c r="M625" s="164"/>
      <c r="T625" s="165"/>
      <c r="AT625" s="160" t="s">
        <v>145</v>
      </c>
      <c r="AU625" s="160" t="s">
        <v>14</v>
      </c>
      <c r="AV625" s="14" t="s">
        <v>139</v>
      </c>
      <c r="AW625" s="14" t="s">
        <v>35</v>
      </c>
      <c r="AX625" s="14" t="s">
        <v>78</v>
      </c>
      <c r="AY625" s="160" t="s">
        <v>132</v>
      </c>
    </row>
    <row r="626" spans="2:65" s="1" customFormat="1" ht="24.15" customHeight="1">
      <c r="B626" s="32"/>
      <c r="C626" s="166" t="s">
        <v>715</v>
      </c>
      <c r="D626" s="166" t="s">
        <v>215</v>
      </c>
      <c r="E626" s="167" t="s">
        <v>716</v>
      </c>
      <c r="F626" s="168" t="s">
        <v>717</v>
      </c>
      <c r="G626" s="169" t="s">
        <v>137</v>
      </c>
      <c r="H626" s="170">
        <v>582.61</v>
      </c>
      <c r="I626" s="171"/>
      <c r="J626" s="172">
        <f>ROUND(I626*H626,2)</f>
        <v>0</v>
      </c>
      <c r="K626" s="168" t="s">
        <v>138</v>
      </c>
      <c r="L626" s="173"/>
      <c r="M626" s="174" t="s">
        <v>19</v>
      </c>
      <c r="N626" s="175" t="s">
        <v>45</v>
      </c>
      <c r="P626" s="136">
        <f>O626*H626</f>
        <v>0</v>
      </c>
      <c r="Q626" s="136">
        <v>4.1999999999999997E-3</v>
      </c>
      <c r="R626" s="136">
        <f>Q626*H626</f>
        <v>2.4469620000000001</v>
      </c>
      <c r="S626" s="136">
        <v>0</v>
      </c>
      <c r="T626" s="137">
        <f>S626*H626</f>
        <v>0</v>
      </c>
      <c r="AR626" s="138" t="s">
        <v>381</v>
      </c>
      <c r="AT626" s="138" t="s">
        <v>215</v>
      </c>
      <c r="AU626" s="138" t="s">
        <v>14</v>
      </c>
      <c r="AY626" s="17" t="s">
        <v>132</v>
      </c>
      <c r="BE626" s="139">
        <f>IF(N626="základní",J626,0)</f>
        <v>0</v>
      </c>
      <c r="BF626" s="139">
        <f>IF(N626="snížená",J626,0)</f>
        <v>0</v>
      </c>
      <c r="BG626" s="139">
        <f>IF(N626="zákl. přenesená",J626,0)</f>
        <v>0</v>
      </c>
      <c r="BH626" s="139">
        <f>IF(N626="sníž. přenesená",J626,0)</f>
        <v>0</v>
      </c>
      <c r="BI626" s="139">
        <f>IF(N626="nulová",J626,0)</f>
        <v>0</v>
      </c>
      <c r="BJ626" s="17" t="s">
        <v>14</v>
      </c>
      <c r="BK626" s="139">
        <f>ROUND(I626*H626,2)</f>
        <v>0</v>
      </c>
      <c r="BL626" s="17" t="s">
        <v>238</v>
      </c>
      <c r="BM626" s="138" t="s">
        <v>718</v>
      </c>
    </row>
    <row r="627" spans="2:65" s="1" customFormat="1" ht="19.2">
      <c r="B627" s="32"/>
      <c r="D627" s="140" t="s">
        <v>141</v>
      </c>
      <c r="F627" s="141" t="s">
        <v>717</v>
      </c>
      <c r="I627" s="142"/>
      <c r="L627" s="32"/>
      <c r="M627" s="143"/>
      <c r="T627" s="53"/>
      <c r="AT627" s="17" t="s">
        <v>141</v>
      </c>
      <c r="AU627" s="17" t="s">
        <v>14</v>
      </c>
    </row>
    <row r="628" spans="2:65" s="13" customFormat="1" ht="10.199999999999999">
      <c r="B628" s="152"/>
      <c r="D628" s="140" t="s">
        <v>145</v>
      </c>
      <c r="F628" s="154" t="s">
        <v>719</v>
      </c>
      <c r="H628" s="155">
        <v>582.61</v>
      </c>
      <c r="I628" s="156"/>
      <c r="L628" s="152"/>
      <c r="M628" s="157"/>
      <c r="T628" s="158"/>
      <c r="AT628" s="153" t="s">
        <v>145</v>
      </c>
      <c r="AU628" s="153" t="s">
        <v>14</v>
      </c>
      <c r="AV628" s="13" t="s">
        <v>14</v>
      </c>
      <c r="AW628" s="13" t="s">
        <v>4</v>
      </c>
      <c r="AX628" s="13" t="s">
        <v>78</v>
      </c>
      <c r="AY628" s="153" t="s">
        <v>132</v>
      </c>
    </row>
    <row r="629" spans="2:65" s="1" customFormat="1" ht="16.5" customHeight="1">
      <c r="B629" s="32"/>
      <c r="C629" s="127" t="s">
        <v>720</v>
      </c>
      <c r="D629" s="127" t="s">
        <v>134</v>
      </c>
      <c r="E629" s="128" t="s">
        <v>721</v>
      </c>
      <c r="F629" s="129" t="s">
        <v>722</v>
      </c>
      <c r="G629" s="130" t="s">
        <v>137</v>
      </c>
      <c r="H629" s="131">
        <v>287</v>
      </c>
      <c r="I629" s="132"/>
      <c r="J629" s="133">
        <f>ROUND(I629*H629,2)</f>
        <v>0</v>
      </c>
      <c r="K629" s="129" t="s">
        <v>138</v>
      </c>
      <c r="L629" s="32"/>
      <c r="M629" s="134" t="s">
        <v>19</v>
      </c>
      <c r="N629" s="135" t="s">
        <v>45</v>
      </c>
      <c r="P629" s="136">
        <f>O629*H629</f>
        <v>0</v>
      </c>
      <c r="Q629" s="136">
        <v>8.0999999999999996E-4</v>
      </c>
      <c r="R629" s="136">
        <f>Q629*H629</f>
        <v>0.23246999999999998</v>
      </c>
      <c r="S629" s="136">
        <v>0</v>
      </c>
      <c r="T629" s="137">
        <f>S629*H629</f>
        <v>0</v>
      </c>
      <c r="AR629" s="138" t="s">
        <v>238</v>
      </c>
      <c r="AT629" s="138" t="s">
        <v>134</v>
      </c>
      <c r="AU629" s="138" t="s">
        <v>14</v>
      </c>
      <c r="AY629" s="17" t="s">
        <v>132</v>
      </c>
      <c r="BE629" s="139">
        <f>IF(N629="základní",J629,0)</f>
        <v>0</v>
      </c>
      <c r="BF629" s="139">
        <f>IF(N629="snížená",J629,0)</f>
        <v>0</v>
      </c>
      <c r="BG629" s="139">
        <f>IF(N629="zákl. přenesená",J629,0)</f>
        <v>0</v>
      </c>
      <c r="BH629" s="139">
        <f>IF(N629="sníž. přenesená",J629,0)</f>
        <v>0</v>
      </c>
      <c r="BI629" s="139">
        <f>IF(N629="nulová",J629,0)</f>
        <v>0</v>
      </c>
      <c r="BJ629" s="17" t="s">
        <v>14</v>
      </c>
      <c r="BK629" s="139">
        <f>ROUND(I629*H629,2)</f>
        <v>0</v>
      </c>
      <c r="BL629" s="17" t="s">
        <v>238</v>
      </c>
      <c r="BM629" s="138" t="s">
        <v>723</v>
      </c>
    </row>
    <row r="630" spans="2:65" s="1" customFormat="1" ht="19.2">
      <c r="B630" s="32"/>
      <c r="D630" s="140" t="s">
        <v>141</v>
      </c>
      <c r="F630" s="141" t="s">
        <v>724</v>
      </c>
      <c r="I630" s="142"/>
      <c r="L630" s="32"/>
      <c r="M630" s="143"/>
      <c r="T630" s="53"/>
      <c r="AT630" s="17" t="s">
        <v>141</v>
      </c>
      <c r="AU630" s="17" t="s">
        <v>14</v>
      </c>
    </row>
    <row r="631" spans="2:65" s="1" customFormat="1" ht="10.199999999999999">
      <c r="B631" s="32"/>
      <c r="D631" s="144" t="s">
        <v>143</v>
      </c>
      <c r="F631" s="145" t="s">
        <v>725</v>
      </c>
      <c r="I631" s="142"/>
      <c r="L631" s="32"/>
      <c r="M631" s="143"/>
      <c r="T631" s="53"/>
      <c r="AT631" s="17" t="s">
        <v>143</v>
      </c>
      <c r="AU631" s="17" t="s">
        <v>14</v>
      </c>
    </row>
    <row r="632" spans="2:65" s="12" customFormat="1" ht="10.199999999999999">
      <c r="B632" s="146"/>
      <c r="D632" s="140" t="s">
        <v>145</v>
      </c>
      <c r="E632" s="147" t="s">
        <v>19</v>
      </c>
      <c r="F632" s="148" t="s">
        <v>714</v>
      </c>
      <c r="H632" s="147" t="s">
        <v>19</v>
      </c>
      <c r="I632" s="149"/>
      <c r="L632" s="146"/>
      <c r="M632" s="150"/>
      <c r="T632" s="151"/>
      <c r="AT632" s="147" t="s">
        <v>145</v>
      </c>
      <c r="AU632" s="147" t="s">
        <v>14</v>
      </c>
      <c r="AV632" s="12" t="s">
        <v>78</v>
      </c>
      <c r="AW632" s="12" t="s">
        <v>35</v>
      </c>
      <c r="AX632" s="12" t="s">
        <v>73</v>
      </c>
      <c r="AY632" s="147" t="s">
        <v>132</v>
      </c>
    </row>
    <row r="633" spans="2:65" s="12" customFormat="1" ht="10.199999999999999">
      <c r="B633" s="146"/>
      <c r="D633" s="140" t="s">
        <v>145</v>
      </c>
      <c r="E633" s="147" t="s">
        <v>19</v>
      </c>
      <c r="F633" s="148" t="s">
        <v>705</v>
      </c>
      <c r="H633" s="147" t="s">
        <v>19</v>
      </c>
      <c r="I633" s="149"/>
      <c r="L633" s="146"/>
      <c r="M633" s="150"/>
      <c r="T633" s="151"/>
      <c r="AT633" s="147" t="s">
        <v>145</v>
      </c>
      <c r="AU633" s="147" t="s">
        <v>14</v>
      </c>
      <c r="AV633" s="12" t="s">
        <v>78</v>
      </c>
      <c r="AW633" s="12" t="s">
        <v>35</v>
      </c>
      <c r="AX633" s="12" t="s">
        <v>73</v>
      </c>
      <c r="AY633" s="147" t="s">
        <v>132</v>
      </c>
    </row>
    <row r="634" spans="2:65" s="13" customFormat="1" ht="10.199999999999999">
      <c r="B634" s="152"/>
      <c r="D634" s="140" t="s">
        <v>145</v>
      </c>
      <c r="E634" s="153" t="s">
        <v>19</v>
      </c>
      <c r="F634" s="154" t="s">
        <v>663</v>
      </c>
      <c r="H634" s="155">
        <v>77</v>
      </c>
      <c r="I634" s="156"/>
      <c r="L634" s="152"/>
      <c r="M634" s="157"/>
      <c r="T634" s="158"/>
      <c r="AT634" s="153" t="s">
        <v>145</v>
      </c>
      <c r="AU634" s="153" t="s">
        <v>14</v>
      </c>
      <c r="AV634" s="13" t="s">
        <v>14</v>
      </c>
      <c r="AW634" s="13" t="s">
        <v>35</v>
      </c>
      <c r="AX634" s="13" t="s">
        <v>73</v>
      </c>
      <c r="AY634" s="153" t="s">
        <v>132</v>
      </c>
    </row>
    <row r="635" spans="2:65" s="12" customFormat="1" ht="10.199999999999999">
      <c r="B635" s="146"/>
      <c r="D635" s="140" t="s">
        <v>145</v>
      </c>
      <c r="E635" s="147" t="s">
        <v>19</v>
      </c>
      <c r="F635" s="148" t="s">
        <v>706</v>
      </c>
      <c r="H635" s="147" t="s">
        <v>19</v>
      </c>
      <c r="I635" s="149"/>
      <c r="L635" s="146"/>
      <c r="M635" s="150"/>
      <c r="T635" s="151"/>
      <c r="AT635" s="147" t="s">
        <v>145</v>
      </c>
      <c r="AU635" s="147" t="s">
        <v>14</v>
      </c>
      <c r="AV635" s="12" t="s">
        <v>78</v>
      </c>
      <c r="AW635" s="12" t="s">
        <v>35</v>
      </c>
      <c r="AX635" s="12" t="s">
        <v>73</v>
      </c>
      <c r="AY635" s="147" t="s">
        <v>132</v>
      </c>
    </row>
    <row r="636" spans="2:65" s="13" customFormat="1" ht="10.199999999999999">
      <c r="B636" s="152"/>
      <c r="D636" s="140" t="s">
        <v>145</v>
      </c>
      <c r="E636" s="153" t="s">
        <v>19</v>
      </c>
      <c r="F636" s="154" t="s">
        <v>707</v>
      </c>
      <c r="H636" s="155">
        <v>210</v>
      </c>
      <c r="I636" s="156"/>
      <c r="L636" s="152"/>
      <c r="M636" s="157"/>
      <c r="T636" s="158"/>
      <c r="AT636" s="153" t="s">
        <v>145</v>
      </c>
      <c r="AU636" s="153" t="s">
        <v>14</v>
      </c>
      <c r="AV636" s="13" t="s">
        <v>14</v>
      </c>
      <c r="AW636" s="13" t="s">
        <v>35</v>
      </c>
      <c r="AX636" s="13" t="s">
        <v>73</v>
      </c>
      <c r="AY636" s="153" t="s">
        <v>132</v>
      </c>
    </row>
    <row r="637" spans="2:65" s="14" customFormat="1" ht="10.199999999999999">
      <c r="B637" s="159"/>
      <c r="D637" s="140" t="s">
        <v>145</v>
      </c>
      <c r="E637" s="160" t="s">
        <v>19</v>
      </c>
      <c r="F637" s="161" t="s">
        <v>184</v>
      </c>
      <c r="H637" s="162">
        <v>287</v>
      </c>
      <c r="I637" s="163"/>
      <c r="L637" s="159"/>
      <c r="M637" s="164"/>
      <c r="T637" s="165"/>
      <c r="AT637" s="160" t="s">
        <v>145</v>
      </c>
      <c r="AU637" s="160" t="s">
        <v>14</v>
      </c>
      <c r="AV637" s="14" t="s">
        <v>139</v>
      </c>
      <c r="AW637" s="14" t="s">
        <v>35</v>
      </c>
      <c r="AX637" s="14" t="s">
        <v>78</v>
      </c>
      <c r="AY637" s="160" t="s">
        <v>132</v>
      </c>
    </row>
    <row r="638" spans="2:65" s="1" customFormat="1" ht="24.15" customHeight="1">
      <c r="B638" s="32"/>
      <c r="C638" s="127" t="s">
        <v>726</v>
      </c>
      <c r="D638" s="127" t="s">
        <v>134</v>
      </c>
      <c r="E638" s="128" t="s">
        <v>727</v>
      </c>
      <c r="F638" s="129" t="s">
        <v>728</v>
      </c>
      <c r="G638" s="130" t="s">
        <v>137</v>
      </c>
      <c r="H638" s="131">
        <v>287</v>
      </c>
      <c r="I638" s="132"/>
      <c r="J638" s="133">
        <f>ROUND(I638*H638,2)</f>
        <v>0</v>
      </c>
      <c r="K638" s="129" t="s">
        <v>138</v>
      </c>
      <c r="L638" s="32"/>
      <c r="M638" s="134" t="s">
        <v>19</v>
      </c>
      <c r="N638" s="135" t="s">
        <v>45</v>
      </c>
      <c r="P638" s="136">
        <f>O638*H638</f>
        <v>0</v>
      </c>
      <c r="Q638" s="136">
        <v>1.0000000000000001E-5</v>
      </c>
      <c r="R638" s="136">
        <f>Q638*H638</f>
        <v>2.8700000000000002E-3</v>
      </c>
      <c r="S638" s="136">
        <v>0</v>
      </c>
      <c r="T638" s="137">
        <f>S638*H638</f>
        <v>0</v>
      </c>
      <c r="AR638" s="138" t="s">
        <v>238</v>
      </c>
      <c r="AT638" s="138" t="s">
        <v>134</v>
      </c>
      <c r="AU638" s="138" t="s">
        <v>14</v>
      </c>
      <c r="AY638" s="17" t="s">
        <v>132</v>
      </c>
      <c r="BE638" s="139">
        <f>IF(N638="základní",J638,0)</f>
        <v>0</v>
      </c>
      <c r="BF638" s="139">
        <f>IF(N638="snížená",J638,0)</f>
        <v>0</v>
      </c>
      <c r="BG638" s="139">
        <f>IF(N638="zákl. přenesená",J638,0)</f>
        <v>0</v>
      </c>
      <c r="BH638" s="139">
        <f>IF(N638="sníž. přenesená",J638,0)</f>
        <v>0</v>
      </c>
      <c r="BI638" s="139">
        <f>IF(N638="nulová",J638,0)</f>
        <v>0</v>
      </c>
      <c r="BJ638" s="17" t="s">
        <v>14</v>
      </c>
      <c r="BK638" s="139">
        <f>ROUND(I638*H638,2)</f>
        <v>0</v>
      </c>
      <c r="BL638" s="17" t="s">
        <v>238</v>
      </c>
      <c r="BM638" s="138" t="s">
        <v>729</v>
      </c>
    </row>
    <row r="639" spans="2:65" s="1" customFormat="1" ht="28.8">
      <c r="B639" s="32"/>
      <c r="D639" s="140" t="s">
        <v>141</v>
      </c>
      <c r="F639" s="141" t="s">
        <v>730</v>
      </c>
      <c r="I639" s="142"/>
      <c r="L639" s="32"/>
      <c r="M639" s="143"/>
      <c r="T639" s="53"/>
      <c r="AT639" s="17" t="s">
        <v>141</v>
      </c>
      <c r="AU639" s="17" t="s">
        <v>14</v>
      </c>
    </row>
    <row r="640" spans="2:65" s="1" customFormat="1" ht="10.199999999999999">
      <c r="B640" s="32"/>
      <c r="D640" s="144" t="s">
        <v>143</v>
      </c>
      <c r="F640" s="145" t="s">
        <v>731</v>
      </c>
      <c r="I640" s="142"/>
      <c r="L640" s="32"/>
      <c r="M640" s="143"/>
      <c r="T640" s="53"/>
      <c r="AT640" s="17" t="s">
        <v>143</v>
      </c>
      <c r="AU640" s="17" t="s">
        <v>14</v>
      </c>
    </row>
    <row r="641" spans="2:65" s="12" customFormat="1" ht="10.199999999999999">
      <c r="B641" s="146"/>
      <c r="D641" s="140" t="s">
        <v>145</v>
      </c>
      <c r="E641" s="147" t="s">
        <v>19</v>
      </c>
      <c r="F641" s="148" t="s">
        <v>714</v>
      </c>
      <c r="H641" s="147" t="s">
        <v>19</v>
      </c>
      <c r="I641" s="149"/>
      <c r="L641" s="146"/>
      <c r="M641" s="150"/>
      <c r="T641" s="151"/>
      <c r="AT641" s="147" t="s">
        <v>145</v>
      </c>
      <c r="AU641" s="147" t="s">
        <v>14</v>
      </c>
      <c r="AV641" s="12" t="s">
        <v>78</v>
      </c>
      <c r="AW641" s="12" t="s">
        <v>35</v>
      </c>
      <c r="AX641" s="12" t="s">
        <v>73</v>
      </c>
      <c r="AY641" s="147" t="s">
        <v>132</v>
      </c>
    </row>
    <row r="642" spans="2:65" s="12" customFormat="1" ht="10.199999999999999">
      <c r="B642" s="146"/>
      <c r="D642" s="140" t="s">
        <v>145</v>
      </c>
      <c r="E642" s="147" t="s">
        <v>19</v>
      </c>
      <c r="F642" s="148" t="s">
        <v>705</v>
      </c>
      <c r="H642" s="147" t="s">
        <v>19</v>
      </c>
      <c r="I642" s="149"/>
      <c r="L642" s="146"/>
      <c r="M642" s="150"/>
      <c r="T642" s="151"/>
      <c r="AT642" s="147" t="s">
        <v>145</v>
      </c>
      <c r="AU642" s="147" t="s">
        <v>14</v>
      </c>
      <c r="AV642" s="12" t="s">
        <v>78</v>
      </c>
      <c r="AW642" s="12" t="s">
        <v>35</v>
      </c>
      <c r="AX642" s="12" t="s">
        <v>73</v>
      </c>
      <c r="AY642" s="147" t="s">
        <v>132</v>
      </c>
    </row>
    <row r="643" spans="2:65" s="13" customFormat="1" ht="10.199999999999999">
      <c r="B643" s="152"/>
      <c r="D643" s="140" t="s">
        <v>145</v>
      </c>
      <c r="E643" s="153" t="s">
        <v>19</v>
      </c>
      <c r="F643" s="154" t="s">
        <v>663</v>
      </c>
      <c r="H643" s="155">
        <v>77</v>
      </c>
      <c r="I643" s="156"/>
      <c r="L643" s="152"/>
      <c r="M643" s="157"/>
      <c r="T643" s="158"/>
      <c r="AT643" s="153" t="s">
        <v>145</v>
      </c>
      <c r="AU643" s="153" t="s">
        <v>14</v>
      </c>
      <c r="AV643" s="13" t="s">
        <v>14</v>
      </c>
      <c r="AW643" s="13" t="s">
        <v>35</v>
      </c>
      <c r="AX643" s="13" t="s">
        <v>73</v>
      </c>
      <c r="AY643" s="153" t="s">
        <v>132</v>
      </c>
    </row>
    <row r="644" spans="2:65" s="12" customFormat="1" ht="10.199999999999999">
      <c r="B644" s="146"/>
      <c r="D644" s="140" t="s">
        <v>145</v>
      </c>
      <c r="E644" s="147" t="s">
        <v>19</v>
      </c>
      <c r="F644" s="148" t="s">
        <v>706</v>
      </c>
      <c r="H644" s="147" t="s">
        <v>19</v>
      </c>
      <c r="I644" s="149"/>
      <c r="L644" s="146"/>
      <c r="M644" s="150"/>
      <c r="T644" s="151"/>
      <c r="AT644" s="147" t="s">
        <v>145</v>
      </c>
      <c r="AU644" s="147" t="s">
        <v>14</v>
      </c>
      <c r="AV644" s="12" t="s">
        <v>78</v>
      </c>
      <c r="AW644" s="12" t="s">
        <v>35</v>
      </c>
      <c r="AX644" s="12" t="s">
        <v>73</v>
      </c>
      <c r="AY644" s="147" t="s">
        <v>132</v>
      </c>
    </row>
    <row r="645" spans="2:65" s="13" customFormat="1" ht="10.199999999999999">
      <c r="B645" s="152"/>
      <c r="D645" s="140" t="s">
        <v>145</v>
      </c>
      <c r="E645" s="153" t="s">
        <v>19</v>
      </c>
      <c r="F645" s="154" t="s">
        <v>707</v>
      </c>
      <c r="H645" s="155">
        <v>210</v>
      </c>
      <c r="I645" s="156"/>
      <c r="L645" s="152"/>
      <c r="M645" s="157"/>
      <c r="T645" s="158"/>
      <c r="AT645" s="153" t="s">
        <v>145</v>
      </c>
      <c r="AU645" s="153" t="s">
        <v>14</v>
      </c>
      <c r="AV645" s="13" t="s">
        <v>14</v>
      </c>
      <c r="AW645" s="13" t="s">
        <v>35</v>
      </c>
      <c r="AX645" s="13" t="s">
        <v>73</v>
      </c>
      <c r="AY645" s="153" t="s">
        <v>132</v>
      </c>
    </row>
    <row r="646" spans="2:65" s="14" customFormat="1" ht="10.199999999999999">
      <c r="B646" s="159"/>
      <c r="D646" s="140" t="s">
        <v>145</v>
      </c>
      <c r="E646" s="160" t="s">
        <v>19</v>
      </c>
      <c r="F646" s="161" t="s">
        <v>184</v>
      </c>
      <c r="H646" s="162">
        <v>287</v>
      </c>
      <c r="I646" s="163"/>
      <c r="L646" s="159"/>
      <c r="M646" s="164"/>
      <c r="T646" s="165"/>
      <c r="AT646" s="160" t="s">
        <v>145</v>
      </c>
      <c r="AU646" s="160" t="s">
        <v>14</v>
      </c>
      <c r="AV646" s="14" t="s">
        <v>139</v>
      </c>
      <c r="AW646" s="14" t="s">
        <v>35</v>
      </c>
      <c r="AX646" s="14" t="s">
        <v>78</v>
      </c>
      <c r="AY646" s="160" t="s">
        <v>132</v>
      </c>
    </row>
    <row r="647" spans="2:65" s="1" customFormat="1" ht="37.799999999999997" customHeight="1">
      <c r="B647" s="32"/>
      <c r="C647" s="166" t="s">
        <v>732</v>
      </c>
      <c r="D647" s="166" t="s">
        <v>215</v>
      </c>
      <c r="E647" s="167" t="s">
        <v>733</v>
      </c>
      <c r="F647" s="168" t="s">
        <v>734</v>
      </c>
      <c r="G647" s="169" t="s">
        <v>137</v>
      </c>
      <c r="H647" s="170">
        <v>315.7</v>
      </c>
      <c r="I647" s="171"/>
      <c r="J647" s="172">
        <f>ROUND(I647*H647,2)</f>
        <v>0</v>
      </c>
      <c r="K647" s="168" t="s">
        <v>138</v>
      </c>
      <c r="L647" s="173"/>
      <c r="M647" s="174" t="s">
        <v>19</v>
      </c>
      <c r="N647" s="175" t="s">
        <v>45</v>
      </c>
      <c r="P647" s="136">
        <f>O647*H647</f>
        <v>0</v>
      </c>
      <c r="Q647" s="136">
        <v>2.0000000000000001E-4</v>
      </c>
      <c r="R647" s="136">
        <f>Q647*H647</f>
        <v>6.3140000000000002E-2</v>
      </c>
      <c r="S647" s="136">
        <v>0</v>
      </c>
      <c r="T647" s="137">
        <f>S647*H647</f>
        <v>0</v>
      </c>
      <c r="AR647" s="138" t="s">
        <v>381</v>
      </c>
      <c r="AT647" s="138" t="s">
        <v>215</v>
      </c>
      <c r="AU647" s="138" t="s">
        <v>14</v>
      </c>
      <c r="AY647" s="17" t="s">
        <v>132</v>
      </c>
      <c r="BE647" s="139">
        <f>IF(N647="základní",J647,0)</f>
        <v>0</v>
      </c>
      <c r="BF647" s="139">
        <f>IF(N647="snížená",J647,0)</f>
        <v>0</v>
      </c>
      <c r="BG647" s="139">
        <f>IF(N647="zákl. přenesená",J647,0)</f>
        <v>0</v>
      </c>
      <c r="BH647" s="139">
        <f>IF(N647="sníž. přenesená",J647,0)</f>
        <v>0</v>
      </c>
      <c r="BI647" s="139">
        <f>IF(N647="nulová",J647,0)</f>
        <v>0</v>
      </c>
      <c r="BJ647" s="17" t="s">
        <v>14</v>
      </c>
      <c r="BK647" s="139">
        <f>ROUND(I647*H647,2)</f>
        <v>0</v>
      </c>
      <c r="BL647" s="17" t="s">
        <v>238</v>
      </c>
      <c r="BM647" s="138" t="s">
        <v>735</v>
      </c>
    </row>
    <row r="648" spans="2:65" s="1" customFormat="1" ht="19.2">
      <c r="B648" s="32"/>
      <c r="D648" s="140" t="s">
        <v>141</v>
      </c>
      <c r="F648" s="141" t="s">
        <v>734</v>
      </c>
      <c r="I648" s="142"/>
      <c r="L648" s="32"/>
      <c r="M648" s="143"/>
      <c r="T648" s="53"/>
      <c r="AT648" s="17" t="s">
        <v>141</v>
      </c>
      <c r="AU648" s="17" t="s">
        <v>14</v>
      </c>
    </row>
    <row r="649" spans="2:65" s="13" customFormat="1" ht="10.199999999999999">
      <c r="B649" s="152"/>
      <c r="D649" s="140" t="s">
        <v>145</v>
      </c>
      <c r="F649" s="154" t="s">
        <v>736</v>
      </c>
      <c r="H649" s="155">
        <v>315.7</v>
      </c>
      <c r="I649" s="156"/>
      <c r="L649" s="152"/>
      <c r="M649" s="157"/>
      <c r="T649" s="158"/>
      <c r="AT649" s="153" t="s">
        <v>145</v>
      </c>
      <c r="AU649" s="153" t="s">
        <v>14</v>
      </c>
      <c r="AV649" s="13" t="s">
        <v>14</v>
      </c>
      <c r="AW649" s="13" t="s">
        <v>4</v>
      </c>
      <c r="AX649" s="13" t="s">
        <v>78</v>
      </c>
      <c r="AY649" s="153" t="s">
        <v>132</v>
      </c>
    </row>
    <row r="650" spans="2:65" s="1" customFormat="1" ht="24.15" customHeight="1">
      <c r="B650" s="32"/>
      <c r="C650" s="127" t="s">
        <v>737</v>
      </c>
      <c r="D650" s="127" t="s">
        <v>134</v>
      </c>
      <c r="E650" s="128" t="s">
        <v>738</v>
      </c>
      <c r="F650" s="129" t="s">
        <v>739</v>
      </c>
      <c r="G650" s="130" t="s">
        <v>193</v>
      </c>
      <c r="H650" s="131">
        <v>2.7450000000000001</v>
      </c>
      <c r="I650" s="132"/>
      <c r="J650" s="133">
        <f>ROUND(I650*H650,2)</f>
        <v>0</v>
      </c>
      <c r="K650" s="129" t="s">
        <v>138</v>
      </c>
      <c r="L650" s="32"/>
      <c r="M650" s="134" t="s">
        <v>19</v>
      </c>
      <c r="N650" s="135" t="s">
        <v>45</v>
      </c>
      <c r="P650" s="136">
        <f>O650*H650</f>
        <v>0</v>
      </c>
      <c r="Q650" s="136">
        <v>0</v>
      </c>
      <c r="R650" s="136">
        <f>Q650*H650</f>
        <v>0</v>
      </c>
      <c r="S650" s="136">
        <v>0</v>
      </c>
      <c r="T650" s="137">
        <f>S650*H650</f>
        <v>0</v>
      </c>
      <c r="AR650" s="138" t="s">
        <v>238</v>
      </c>
      <c r="AT650" s="138" t="s">
        <v>134</v>
      </c>
      <c r="AU650" s="138" t="s">
        <v>14</v>
      </c>
      <c r="AY650" s="17" t="s">
        <v>132</v>
      </c>
      <c r="BE650" s="139">
        <f>IF(N650="základní",J650,0)</f>
        <v>0</v>
      </c>
      <c r="BF650" s="139">
        <f>IF(N650="snížená",J650,0)</f>
        <v>0</v>
      </c>
      <c r="BG650" s="139">
        <f>IF(N650="zákl. přenesená",J650,0)</f>
        <v>0</v>
      </c>
      <c r="BH650" s="139">
        <f>IF(N650="sníž. přenesená",J650,0)</f>
        <v>0</v>
      </c>
      <c r="BI650" s="139">
        <f>IF(N650="nulová",J650,0)</f>
        <v>0</v>
      </c>
      <c r="BJ650" s="17" t="s">
        <v>14</v>
      </c>
      <c r="BK650" s="139">
        <f>ROUND(I650*H650,2)</f>
        <v>0</v>
      </c>
      <c r="BL650" s="17" t="s">
        <v>238</v>
      </c>
      <c r="BM650" s="138" t="s">
        <v>740</v>
      </c>
    </row>
    <row r="651" spans="2:65" s="1" customFormat="1" ht="28.8">
      <c r="B651" s="32"/>
      <c r="D651" s="140" t="s">
        <v>141</v>
      </c>
      <c r="F651" s="141" t="s">
        <v>741</v>
      </c>
      <c r="I651" s="142"/>
      <c r="L651" s="32"/>
      <c r="M651" s="143"/>
      <c r="T651" s="53"/>
      <c r="AT651" s="17" t="s">
        <v>141</v>
      </c>
      <c r="AU651" s="17" t="s">
        <v>14</v>
      </c>
    </row>
    <row r="652" spans="2:65" s="1" customFormat="1" ht="10.199999999999999">
      <c r="B652" s="32"/>
      <c r="D652" s="144" t="s">
        <v>143</v>
      </c>
      <c r="F652" s="145" t="s">
        <v>742</v>
      </c>
      <c r="I652" s="142"/>
      <c r="L652" s="32"/>
      <c r="M652" s="143"/>
      <c r="T652" s="53"/>
      <c r="AT652" s="17" t="s">
        <v>143</v>
      </c>
      <c r="AU652" s="17" t="s">
        <v>14</v>
      </c>
    </row>
    <row r="653" spans="2:65" s="11" customFormat="1" ht="22.8" customHeight="1">
      <c r="B653" s="115"/>
      <c r="D653" s="116" t="s">
        <v>72</v>
      </c>
      <c r="E653" s="125" t="s">
        <v>743</v>
      </c>
      <c r="F653" s="125" t="s">
        <v>744</v>
      </c>
      <c r="I653" s="118"/>
      <c r="J653" s="126">
        <f>BK653</f>
        <v>0</v>
      </c>
      <c r="L653" s="115"/>
      <c r="M653" s="120"/>
      <c r="P653" s="121">
        <f>SUM(P654:P659)</f>
        <v>0</v>
      </c>
      <c r="R653" s="121">
        <f>SUM(R654:R659)</f>
        <v>9.8700000000000003E-3</v>
      </c>
      <c r="T653" s="122">
        <f>SUM(T654:T659)</f>
        <v>0</v>
      </c>
      <c r="AR653" s="116" t="s">
        <v>14</v>
      </c>
      <c r="AT653" s="123" t="s">
        <v>72</v>
      </c>
      <c r="AU653" s="123" t="s">
        <v>78</v>
      </c>
      <c r="AY653" s="116" t="s">
        <v>132</v>
      </c>
      <c r="BK653" s="124">
        <f>SUM(BK654:BK659)</f>
        <v>0</v>
      </c>
    </row>
    <row r="654" spans="2:65" s="1" customFormat="1" ht="24.15" customHeight="1">
      <c r="B654" s="32"/>
      <c r="C654" s="127" t="s">
        <v>745</v>
      </c>
      <c r="D654" s="127" t="s">
        <v>134</v>
      </c>
      <c r="E654" s="128" t="s">
        <v>746</v>
      </c>
      <c r="F654" s="129" t="s">
        <v>747</v>
      </c>
      <c r="G654" s="130" t="s">
        <v>559</v>
      </c>
      <c r="H654" s="131">
        <v>6</v>
      </c>
      <c r="I654" s="132"/>
      <c r="J654" s="133">
        <f>ROUND(I654*H654,2)</f>
        <v>0</v>
      </c>
      <c r="K654" s="129" t="s">
        <v>138</v>
      </c>
      <c r="L654" s="32"/>
      <c r="M654" s="134" t="s">
        <v>19</v>
      </c>
      <c r="N654" s="135" t="s">
        <v>45</v>
      </c>
      <c r="P654" s="136">
        <f>O654*H654</f>
        <v>0</v>
      </c>
      <c r="Q654" s="136">
        <v>1.5E-3</v>
      </c>
      <c r="R654" s="136">
        <f>Q654*H654</f>
        <v>9.0000000000000011E-3</v>
      </c>
      <c r="S654" s="136">
        <v>0</v>
      </c>
      <c r="T654" s="137">
        <f>S654*H654</f>
        <v>0</v>
      </c>
      <c r="AR654" s="138" t="s">
        <v>238</v>
      </c>
      <c r="AT654" s="138" t="s">
        <v>134</v>
      </c>
      <c r="AU654" s="138" t="s">
        <v>14</v>
      </c>
      <c r="AY654" s="17" t="s">
        <v>132</v>
      </c>
      <c r="BE654" s="139">
        <f>IF(N654="základní",J654,0)</f>
        <v>0</v>
      </c>
      <c r="BF654" s="139">
        <f>IF(N654="snížená",J654,0)</f>
        <v>0</v>
      </c>
      <c r="BG654" s="139">
        <f>IF(N654="zákl. přenesená",J654,0)</f>
        <v>0</v>
      </c>
      <c r="BH654" s="139">
        <f>IF(N654="sníž. přenesená",J654,0)</f>
        <v>0</v>
      </c>
      <c r="BI654" s="139">
        <f>IF(N654="nulová",J654,0)</f>
        <v>0</v>
      </c>
      <c r="BJ654" s="17" t="s">
        <v>14</v>
      </c>
      <c r="BK654" s="139">
        <f>ROUND(I654*H654,2)</f>
        <v>0</v>
      </c>
      <c r="BL654" s="17" t="s">
        <v>238</v>
      </c>
      <c r="BM654" s="138" t="s">
        <v>748</v>
      </c>
    </row>
    <row r="655" spans="2:65" s="1" customFormat="1" ht="19.2">
      <c r="B655" s="32"/>
      <c r="D655" s="140" t="s">
        <v>141</v>
      </c>
      <c r="F655" s="141" t="s">
        <v>749</v>
      </c>
      <c r="I655" s="142"/>
      <c r="L655" s="32"/>
      <c r="M655" s="143"/>
      <c r="T655" s="53"/>
      <c r="AT655" s="17" t="s">
        <v>141</v>
      </c>
      <c r="AU655" s="17" t="s">
        <v>14</v>
      </c>
    </row>
    <row r="656" spans="2:65" s="1" customFormat="1" ht="10.199999999999999">
      <c r="B656" s="32"/>
      <c r="D656" s="144" t="s">
        <v>143</v>
      </c>
      <c r="F656" s="145" t="s">
        <v>750</v>
      </c>
      <c r="I656" s="142"/>
      <c r="L656" s="32"/>
      <c r="M656" s="143"/>
      <c r="T656" s="53"/>
      <c r="AT656" s="17" t="s">
        <v>143</v>
      </c>
      <c r="AU656" s="17" t="s">
        <v>14</v>
      </c>
    </row>
    <row r="657" spans="2:65" s="1" customFormat="1" ht="16.5" customHeight="1">
      <c r="B657" s="32"/>
      <c r="C657" s="127" t="s">
        <v>751</v>
      </c>
      <c r="D657" s="127" t="s">
        <v>134</v>
      </c>
      <c r="E657" s="128" t="s">
        <v>752</v>
      </c>
      <c r="F657" s="129" t="s">
        <v>753</v>
      </c>
      <c r="G657" s="130" t="s">
        <v>559</v>
      </c>
      <c r="H657" s="131">
        <v>3</v>
      </c>
      <c r="I657" s="132"/>
      <c r="J657" s="133">
        <f>ROUND(I657*H657,2)</f>
        <v>0</v>
      </c>
      <c r="K657" s="129" t="s">
        <v>138</v>
      </c>
      <c r="L657" s="32"/>
      <c r="M657" s="134" t="s">
        <v>19</v>
      </c>
      <c r="N657" s="135" t="s">
        <v>45</v>
      </c>
      <c r="P657" s="136">
        <f>O657*H657</f>
        <v>0</v>
      </c>
      <c r="Q657" s="136">
        <v>2.9E-4</v>
      </c>
      <c r="R657" s="136">
        <f>Q657*H657</f>
        <v>8.7000000000000001E-4</v>
      </c>
      <c r="S657" s="136">
        <v>0</v>
      </c>
      <c r="T657" s="137">
        <f>S657*H657</f>
        <v>0</v>
      </c>
      <c r="AR657" s="138" t="s">
        <v>238</v>
      </c>
      <c r="AT657" s="138" t="s">
        <v>134</v>
      </c>
      <c r="AU657" s="138" t="s">
        <v>14</v>
      </c>
      <c r="AY657" s="17" t="s">
        <v>132</v>
      </c>
      <c r="BE657" s="139">
        <f>IF(N657="základní",J657,0)</f>
        <v>0</v>
      </c>
      <c r="BF657" s="139">
        <f>IF(N657="snížená",J657,0)</f>
        <v>0</v>
      </c>
      <c r="BG657" s="139">
        <f>IF(N657="zákl. přenesená",J657,0)</f>
        <v>0</v>
      </c>
      <c r="BH657" s="139">
        <f>IF(N657="sníž. přenesená",J657,0)</f>
        <v>0</v>
      </c>
      <c r="BI657" s="139">
        <f>IF(N657="nulová",J657,0)</f>
        <v>0</v>
      </c>
      <c r="BJ657" s="17" t="s">
        <v>14</v>
      </c>
      <c r="BK657" s="139">
        <f>ROUND(I657*H657,2)</f>
        <v>0</v>
      </c>
      <c r="BL657" s="17" t="s">
        <v>238</v>
      </c>
      <c r="BM657" s="138" t="s">
        <v>754</v>
      </c>
    </row>
    <row r="658" spans="2:65" s="1" customFormat="1" ht="10.199999999999999">
      <c r="B658" s="32"/>
      <c r="D658" s="140" t="s">
        <v>141</v>
      </c>
      <c r="F658" s="141" t="s">
        <v>755</v>
      </c>
      <c r="I658" s="142"/>
      <c r="L658" s="32"/>
      <c r="M658" s="143"/>
      <c r="T658" s="53"/>
      <c r="AT658" s="17" t="s">
        <v>141</v>
      </c>
      <c r="AU658" s="17" t="s">
        <v>14</v>
      </c>
    </row>
    <row r="659" spans="2:65" s="1" customFormat="1" ht="10.199999999999999">
      <c r="B659" s="32"/>
      <c r="D659" s="144" t="s">
        <v>143</v>
      </c>
      <c r="F659" s="145" t="s">
        <v>756</v>
      </c>
      <c r="I659" s="142"/>
      <c r="L659" s="32"/>
      <c r="M659" s="143"/>
      <c r="T659" s="53"/>
      <c r="AT659" s="17" t="s">
        <v>143</v>
      </c>
      <c r="AU659" s="17" t="s">
        <v>14</v>
      </c>
    </row>
    <row r="660" spans="2:65" s="11" customFormat="1" ht="22.8" customHeight="1">
      <c r="B660" s="115"/>
      <c r="D660" s="116" t="s">
        <v>72</v>
      </c>
      <c r="E660" s="125" t="s">
        <v>757</v>
      </c>
      <c r="F660" s="125" t="s">
        <v>758</v>
      </c>
      <c r="I660" s="118"/>
      <c r="J660" s="126">
        <f>BK660</f>
        <v>0</v>
      </c>
      <c r="L660" s="115"/>
      <c r="M660" s="120"/>
      <c r="P660" s="121">
        <f>SUM(P661:P705)</f>
        <v>0</v>
      </c>
      <c r="R660" s="121">
        <f>SUM(R661:R705)</f>
        <v>0.21615000000000001</v>
      </c>
      <c r="T660" s="122">
        <f>SUM(T661:T705)</f>
        <v>0</v>
      </c>
      <c r="AR660" s="116" t="s">
        <v>14</v>
      </c>
      <c r="AT660" s="123" t="s">
        <v>72</v>
      </c>
      <c r="AU660" s="123" t="s">
        <v>78</v>
      </c>
      <c r="AY660" s="116" t="s">
        <v>132</v>
      </c>
      <c r="BK660" s="124">
        <f>SUM(BK661:BK705)</f>
        <v>0</v>
      </c>
    </row>
    <row r="661" spans="2:65" s="1" customFormat="1" ht="24.15" customHeight="1">
      <c r="B661" s="32"/>
      <c r="C661" s="127" t="s">
        <v>759</v>
      </c>
      <c r="D661" s="127" t="s">
        <v>134</v>
      </c>
      <c r="E661" s="128" t="s">
        <v>760</v>
      </c>
      <c r="F661" s="129" t="s">
        <v>761</v>
      </c>
      <c r="G661" s="130" t="s">
        <v>559</v>
      </c>
      <c r="H661" s="131">
        <v>2</v>
      </c>
      <c r="I661" s="132"/>
      <c r="J661" s="133">
        <f>ROUND(I661*H661,2)</f>
        <v>0</v>
      </c>
      <c r="K661" s="129" t="s">
        <v>138</v>
      </c>
      <c r="L661" s="32"/>
      <c r="M661" s="134" t="s">
        <v>19</v>
      </c>
      <c r="N661" s="135" t="s">
        <v>45</v>
      </c>
      <c r="P661" s="136">
        <f>O661*H661</f>
        <v>0</v>
      </c>
      <c r="Q661" s="136">
        <v>0</v>
      </c>
      <c r="R661" s="136">
        <f>Q661*H661</f>
        <v>0</v>
      </c>
      <c r="S661" s="136">
        <v>0</v>
      </c>
      <c r="T661" s="137">
        <f>S661*H661</f>
        <v>0</v>
      </c>
      <c r="AR661" s="138" t="s">
        <v>238</v>
      </c>
      <c r="AT661" s="138" t="s">
        <v>134</v>
      </c>
      <c r="AU661" s="138" t="s">
        <v>14</v>
      </c>
      <c r="AY661" s="17" t="s">
        <v>132</v>
      </c>
      <c r="BE661" s="139">
        <f>IF(N661="základní",J661,0)</f>
        <v>0</v>
      </c>
      <c r="BF661" s="139">
        <f>IF(N661="snížená",J661,0)</f>
        <v>0</v>
      </c>
      <c r="BG661" s="139">
        <f>IF(N661="zákl. přenesená",J661,0)</f>
        <v>0</v>
      </c>
      <c r="BH661" s="139">
        <f>IF(N661="sníž. přenesená",J661,0)</f>
        <v>0</v>
      </c>
      <c r="BI661" s="139">
        <f>IF(N661="nulová",J661,0)</f>
        <v>0</v>
      </c>
      <c r="BJ661" s="17" t="s">
        <v>14</v>
      </c>
      <c r="BK661" s="139">
        <f>ROUND(I661*H661,2)</f>
        <v>0</v>
      </c>
      <c r="BL661" s="17" t="s">
        <v>238</v>
      </c>
      <c r="BM661" s="138" t="s">
        <v>762</v>
      </c>
    </row>
    <row r="662" spans="2:65" s="1" customFormat="1" ht="28.8">
      <c r="B662" s="32"/>
      <c r="D662" s="140" t="s">
        <v>141</v>
      </c>
      <c r="F662" s="141" t="s">
        <v>763</v>
      </c>
      <c r="I662" s="142"/>
      <c r="L662" s="32"/>
      <c r="M662" s="143"/>
      <c r="T662" s="53"/>
      <c r="AT662" s="17" t="s">
        <v>141</v>
      </c>
      <c r="AU662" s="17" t="s">
        <v>14</v>
      </c>
    </row>
    <row r="663" spans="2:65" s="1" customFormat="1" ht="10.199999999999999">
      <c r="B663" s="32"/>
      <c r="D663" s="144" t="s">
        <v>143</v>
      </c>
      <c r="F663" s="145" t="s">
        <v>764</v>
      </c>
      <c r="I663" s="142"/>
      <c r="L663" s="32"/>
      <c r="M663" s="143"/>
      <c r="T663" s="53"/>
      <c r="AT663" s="17" t="s">
        <v>143</v>
      </c>
      <c r="AU663" s="17" t="s">
        <v>14</v>
      </c>
    </row>
    <row r="664" spans="2:65" s="1" customFormat="1" ht="24.15" customHeight="1">
      <c r="B664" s="32"/>
      <c r="C664" s="127" t="s">
        <v>765</v>
      </c>
      <c r="D664" s="127" t="s">
        <v>134</v>
      </c>
      <c r="E664" s="128" t="s">
        <v>766</v>
      </c>
      <c r="F664" s="129" t="s">
        <v>767</v>
      </c>
      <c r="G664" s="130" t="s">
        <v>559</v>
      </c>
      <c r="H664" s="131">
        <v>2</v>
      </c>
      <c r="I664" s="132"/>
      <c r="J664" s="133">
        <f>ROUND(I664*H664,2)</f>
        <v>0</v>
      </c>
      <c r="K664" s="129" t="s">
        <v>138</v>
      </c>
      <c r="L664" s="32"/>
      <c r="M664" s="134" t="s">
        <v>19</v>
      </c>
      <c r="N664" s="135" t="s">
        <v>45</v>
      </c>
      <c r="P664" s="136">
        <f>O664*H664</f>
        <v>0</v>
      </c>
      <c r="Q664" s="136">
        <v>0</v>
      </c>
      <c r="R664" s="136">
        <f>Q664*H664</f>
        <v>0</v>
      </c>
      <c r="S664" s="136">
        <v>0</v>
      </c>
      <c r="T664" s="137">
        <f>S664*H664</f>
        <v>0</v>
      </c>
      <c r="AR664" s="138" t="s">
        <v>238</v>
      </c>
      <c r="AT664" s="138" t="s">
        <v>134</v>
      </c>
      <c r="AU664" s="138" t="s">
        <v>14</v>
      </c>
      <c r="AY664" s="17" t="s">
        <v>132</v>
      </c>
      <c r="BE664" s="139">
        <f>IF(N664="základní",J664,0)</f>
        <v>0</v>
      </c>
      <c r="BF664" s="139">
        <f>IF(N664="snížená",J664,0)</f>
        <v>0</v>
      </c>
      <c r="BG664" s="139">
        <f>IF(N664="zákl. přenesená",J664,0)</f>
        <v>0</v>
      </c>
      <c r="BH664" s="139">
        <f>IF(N664="sníž. přenesená",J664,0)</f>
        <v>0</v>
      </c>
      <c r="BI664" s="139">
        <f>IF(N664="nulová",J664,0)</f>
        <v>0</v>
      </c>
      <c r="BJ664" s="17" t="s">
        <v>14</v>
      </c>
      <c r="BK664" s="139">
        <f>ROUND(I664*H664,2)</f>
        <v>0</v>
      </c>
      <c r="BL664" s="17" t="s">
        <v>238</v>
      </c>
      <c r="BM664" s="138" t="s">
        <v>768</v>
      </c>
    </row>
    <row r="665" spans="2:65" s="1" customFormat="1" ht="19.2">
      <c r="B665" s="32"/>
      <c r="D665" s="140" t="s">
        <v>141</v>
      </c>
      <c r="F665" s="141" t="s">
        <v>769</v>
      </c>
      <c r="I665" s="142"/>
      <c r="L665" s="32"/>
      <c r="M665" s="143"/>
      <c r="T665" s="53"/>
      <c r="AT665" s="17" t="s">
        <v>141</v>
      </c>
      <c r="AU665" s="17" t="s">
        <v>14</v>
      </c>
    </row>
    <row r="666" spans="2:65" s="1" customFormat="1" ht="10.199999999999999">
      <c r="B666" s="32"/>
      <c r="D666" s="144" t="s">
        <v>143</v>
      </c>
      <c r="F666" s="145" t="s">
        <v>770</v>
      </c>
      <c r="I666" s="142"/>
      <c r="L666" s="32"/>
      <c r="M666" s="143"/>
      <c r="T666" s="53"/>
      <c r="AT666" s="17" t="s">
        <v>143</v>
      </c>
      <c r="AU666" s="17" t="s">
        <v>14</v>
      </c>
    </row>
    <row r="667" spans="2:65" s="1" customFormat="1" ht="24.15" customHeight="1">
      <c r="B667" s="32"/>
      <c r="C667" s="127" t="s">
        <v>771</v>
      </c>
      <c r="D667" s="127" t="s">
        <v>134</v>
      </c>
      <c r="E667" s="128" t="s">
        <v>772</v>
      </c>
      <c r="F667" s="129" t="s">
        <v>773</v>
      </c>
      <c r="G667" s="130" t="s">
        <v>331</v>
      </c>
      <c r="H667" s="131">
        <v>86</v>
      </c>
      <c r="I667" s="132"/>
      <c r="J667" s="133">
        <f>ROUND(I667*H667,2)</f>
        <v>0</v>
      </c>
      <c r="K667" s="129" t="s">
        <v>138</v>
      </c>
      <c r="L667" s="32"/>
      <c r="M667" s="134" t="s">
        <v>19</v>
      </c>
      <c r="N667" s="135" t="s">
        <v>45</v>
      </c>
      <c r="P667" s="136">
        <f>O667*H667</f>
        <v>0</v>
      </c>
      <c r="Q667" s="136">
        <v>0</v>
      </c>
      <c r="R667" s="136">
        <f>Q667*H667</f>
        <v>0</v>
      </c>
      <c r="S667" s="136">
        <v>0</v>
      </c>
      <c r="T667" s="137">
        <f>S667*H667</f>
        <v>0</v>
      </c>
      <c r="AR667" s="138" t="s">
        <v>238</v>
      </c>
      <c r="AT667" s="138" t="s">
        <v>134</v>
      </c>
      <c r="AU667" s="138" t="s">
        <v>14</v>
      </c>
      <c r="AY667" s="17" t="s">
        <v>132</v>
      </c>
      <c r="BE667" s="139">
        <f>IF(N667="základní",J667,0)</f>
        <v>0</v>
      </c>
      <c r="BF667" s="139">
        <f>IF(N667="snížená",J667,0)</f>
        <v>0</v>
      </c>
      <c r="BG667" s="139">
        <f>IF(N667="zákl. přenesená",J667,0)</f>
        <v>0</v>
      </c>
      <c r="BH667" s="139">
        <f>IF(N667="sníž. přenesená",J667,0)</f>
        <v>0</v>
      </c>
      <c r="BI667" s="139">
        <f>IF(N667="nulová",J667,0)</f>
        <v>0</v>
      </c>
      <c r="BJ667" s="17" t="s">
        <v>14</v>
      </c>
      <c r="BK667" s="139">
        <f>ROUND(I667*H667,2)</f>
        <v>0</v>
      </c>
      <c r="BL667" s="17" t="s">
        <v>238</v>
      </c>
      <c r="BM667" s="138" t="s">
        <v>774</v>
      </c>
    </row>
    <row r="668" spans="2:65" s="1" customFormat="1" ht="28.8">
      <c r="B668" s="32"/>
      <c r="D668" s="140" t="s">
        <v>141</v>
      </c>
      <c r="F668" s="141" t="s">
        <v>775</v>
      </c>
      <c r="I668" s="142"/>
      <c r="L668" s="32"/>
      <c r="M668" s="143"/>
      <c r="T668" s="53"/>
      <c r="AT668" s="17" t="s">
        <v>141</v>
      </c>
      <c r="AU668" s="17" t="s">
        <v>14</v>
      </c>
    </row>
    <row r="669" spans="2:65" s="1" customFormat="1" ht="10.199999999999999">
      <c r="B669" s="32"/>
      <c r="D669" s="144" t="s">
        <v>143</v>
      </c>
      <c r="F669" s="145" t="s">
        <v>776</v>
      </c>
      <c r="I669" s="142"/>
      <c r="L669" s="32"/>
      <c r="M669" s="143"/>
      <c r="T669" s="53"/>
      <c r="AT669" s="17" t="s">
        <v>143</v>
      </c>
      <c r="AU669" s="17" t="s">
        <v>14</v>
      </c>
    </row>
    <row r="670" spans="2:65" s="1" customFormat="1" ht="16.5" customHeight="1">
      <c r="B670" s="32"/>
      <c r="C670" s="166" t="s">
        <v>777</v>
      </c>
      <c r="D670" s="166" t="s">
        <v>215</v>
      </c>
      <c r="E670" s="167" t="s">
        <v>778</v>
      </c>
      <c r="F670" s="168" t="s">
        <v>779</v>
      </c>
      <c r="G670" s="169" t="s">
        <v>229</v>
      </c>
      <c r="H670" s="170">
        <v>80</v>
      </c>
      <c r="I670" s="171"/>
      <c r="J670" s="172">
        <f>ROUND(I670*H670,2)</f>
        <v>0</v>
      </c>
      <c r="K670" s="168" t="s">
        <v>138</v>
      </c>
      <c r="L670" s="173"/>
      <c r="M670" s="174" t="s">
        <v>19</v>
      </c>
      <c r="N670" s="175" t="s">
        <v>45</v>
      </c>
      <c r="P670" s="136">
        <f>O670*H670</f>
        <v>0</v>
      </c>
      <c r="Q670" s="136">
        <v>1E-3</v>
      </c>
      <c r="R670" s="136">
        <f>Q670*H670</f>
        <v>0.08</v>
      </c>
      <c r="S670" s="136">
        <v>0</v>
      </c>
      <c r="T670" s="137">
        <f>S670*H670</f>
        <v>0</v>
      </c>
      <c r="AR670" s="138" t="s">
        <v>381</v>
      </c>
      <c r="AT670" s="138" t="s">
        <v>215</v>
      </c>
      <c r="AU670" s="138" t="s">
        <v>14</v>
      </c>
      <c r="AY670" s="17" t="s">
        <v>132</v>
      </c>
      <c r="BE670" s="139">
        <f>IF(N670="základní",J670,0)</f>
        <v>0</v>
      </c>
      <c r="BF670" s="139">
        <f>IF(N670="snížená",J670,0)</f>
        <v>0</v>
      </c>
      <c r="BG670" s="139">
        <f>IF(N670="zákl. přenesená",J670,0)</f>
        <v>0</v>
      </c>
      <c r="BH670" s="139">
        <f>IF(N670="sníž. přenesená",J670,0)</f>
        <v>0</v>
      </c>
      <c r="BI670" s="139">
        <f>IF(N670="nulová",J670,0)</f>
        <v>0</v>
      </c>
      <c r="BJ670" s="17" t="s">
        <v>14</v>
      </c>
      <c r="BK670" s="139">
        <f>ROUND(I670*H670,2)</f>
        <v>0</v>
      </c>
      <c r="BL670" s="17" t="s">
        <v>238</v>
      </c>
      <c r="BM670" s="138" t="s">
        <v>780</v>
      </c>
    </row>
    <row r="671" spans="2:65" s="1" customFormat="1" ht="10.199999999999999">
      <c r="B671" s="32"/>
      <c r="D671" s="140" t="s">
        <v>141</v>
      </c>
      <c r="F671" s="141" t="s">
        <v>779</v>
      </c>
      <c r="I671" s="142"/>
      <c r="L671" s="32"/>
      <c r="M671" s="143"/>
      <c r="T671" s="53"/>
      <c r="AT671" s="17" t="s">
        <v>141</v>
      </c>
      <c r="AU671" s="17" t="s">
        <v>14</v>
      </c>
    </row>
    <row r="672" spans="2:65" s="1" customFormat="1" ht="16.5" customHeight="1">
      <c r="B672" s="32"/>
      <c r="C672" s="166" t="s">
        <v>781</v>
      </c>
      <c r="D672" s="166" t="s">
        <v>215</v>
      </c>
      <c r="E672" s="167" t="s">
        <v>782</v>
      </c>
      <c r="F672" s="168" t="s">
        <v>783</v>
      </c>
      <c r="G672" s="169" t="s">
        <v>229</v>
      </c>
      <c r="H672" s="170">
        <v>16</v>
      </c>
      <c r="I672" s="171"/>
      <c r="J672" s="172">
        <f>ROUND(I672*H672,2)</f>
        <v>0</v>
      </c>
      <c r="K672" s="168" t="s">
        <v>138</v>
      </c>
      <c r="L672" s="173"/>
      <c r="M672" s="174" t="s">
        <v>19</v>
      </c>
      <c r="N672" s="175" t="s">
        <v>45</v>
      </c>
      <c r="P672" s="136">
        <f>O672*H672</f>
        <v>0</v>
      </c>
      <c r="Q672" s="136">
        <v>1E-3</v>
      </c>
      <c r="R672" s="136">
        <f>Q672*H672</f>
        <v>1.6E-2</v>
      </c>
      <c r="S672" s="136">
        <v>0</v>
      </c>
      <c r="T672" s="137">
        <f>S672*H672</f>
        <v>0</v>
      </c>
      <c r="AR672" s="138" t="s">
        <v>381</v>
      </c>
      <c r="AT672" s="138" t="s">
        <v>215</v>
      </c>
      <c r="AU672" s="138" t="s">
        <v>14</v>
      </c>
      <c r="AY672" s="17" t="s">
        <v>132</v>
      </c>
      <c r="BE672" s="139">
        <f>IF(N672="základní",J672,0)</f>
        <v>0</v>
      </c>
      <c r="BF672" s="139">
        <f>IF(N672="snížená",J672,0)</f>
        <v>0</v>
      </c>
      <c r="BG672" s="139">
        <f>IF(N672="zákl. přenesená",J672,0)</f>
        <v>0</v>
      </c>
      <c r="BH672" s="139">
        <f>IF(N672="sníž. přenesená",J672,0)</f>
        <v>0</v>
      </c>
      <c r="BI672" s="139">
        <f>IF(N672="nulová",J672,0)</f>
        <v>0</v>
      </c>
      <c r="BJ672" s="17" t="s">
        <v>14</v>
      </c>
      <c r="BK672" s="139">
        <f>ROUND(I672*H672,2)</f>
        <v>0</v>
      </c>
      <c r="BL672" s="17" t="s">
        <v>238</v>
      </c>
      <c r="BM672" s="138" t="s">
        <v>784</v>
      </c>
    </row>
    <row r="673" spans="2:65" s="1" customFormat="1" ht="10.199999999999999">
      <c r="B673" s="32"/>
      <c r="D673" s="140" t="s">
        <v>141</v>
      </c>
      <c r="F673" s="141" t="s">
        <v>783</v>
      </c>
      <c r="I673" s="142"/>
      <c r="L673" s="32"/>
      <c r="M673" s="143"/>
      <c r="T673" s="53"/>
      <c r="AT673" s="17" t="s">
        <v>141</v>
      </c>
      <c r="AU673" s="17" t="s">
        <v>14</v>
      </c>
    </row>
    <row r="674" spans="2:65" s="1" customFormat="1" ht="24.15" customHeight="1">
      <c r="B674" s="32"/>
      <c r="C674" s="127" t="s">
        <v>785</v>
      </c>
      <c r="D674" s="127" t="s">
        <v>134</v>
      </c>
      <c r="E674" s="128" t="s">
        <v>786</v>
      </c>
      <c r="F674" s="129" t="s">
        <v>787</v>
      </c>
      <c r="G674" s="130" t="s">
        <v>331</v>
      </c>
      <c r="H674" s="131">
        <v>110</v>
      </c>
      <c r="I674" s="132"/>
      <c r="J674" s="133">
        <f>ROUND(I674*H674,2)</f>
        <v>0</v>
      </c>
      <c r="K674" s="129" t="s">
        <v>138</v>
      </c>
      <c r="L674" s="32"/>
      <c r="M674" s="134" t="s">
        <v>19</v>
      </c>
      <c r="N674" s="135" t="s">
        <v>45</v>
      </c>
      <c r="P674" s="136">
        <f>O674*H674</f>
        <v>0</v>
      </c>
      <c r="Q674" s="136">
        <v>0</v>
      </c>
      <c r="R674" s="136">
        <f>Q674*H674</f>
        <v>0</v>
      </c>
      <c r="S674" s="136">
        <v>0</v>
      </c>
      <c r="T674" s="137">
        <f>S674*H674</f>
        <v>0</v>
      </c>
      <c r="AR674" s="138" t="s">
        <v>238</v>
      </c>
      <c r="AT674" s="138" t="s">
        <v>134</v>
      </c>
      <c r="AU674" s="138" t="s">
        <v>14</v>
      </c>
      <c r="AY674" s="17" t="s">
        <v>132</v>
      </c>
      <c r="BE674" s="139">
        <f>IF(N674="základní",J674,0)</f>
        <v>0</v>
      </c>
      <c r="BF674" s="139">
        <f>IF(N674="snížená",J674,0)</f>
        <v>0</v>
      </c>
      <c r="BG674" s="139">
        <f>IF(N674="zákl. přenesená",J674,0)</f>
        <v>0</v>
      </c>
      <c r="BH674" s="139">
        <f>IF(N674="sníž. přenesená",J674,0)</f>
        <v>0</v>
      </c>
      <c r="BI674" s="139">
        <f>IF(N674="nulová",J674,0)</f>
        <v>0</v>
      </c>
      <c r="BJ674" s="17" t="s">
        <v>14</v>
      </c>
      <c r="BK674" s="139">
        <f>ROUND(I674*H674,2)</f>
        <v>0</v>
      </c>
      <c r="BL674" s="17" t="s">
        <v>238</v>
      </c>
      <c r="BM674" s="138" t="s">
        <v>788</v>
      </c>
    </row>
    <row r="675" spans="2:65" s="1" customFormat="1" ht="19.2">
      <c r="B675" s="32"/>
      <c r="D675" s="140" t="s">
        <v>141</v>
      </c>
      <c r="F675" s="141" t="s">
        <v>789</v>
      </c>
      <c r="I675" s="142"/>
      <c r="L675" s="32"/>
      <c r="M675" s="143"/>
      <c r="T675" s="53"/>
      <c r="AT675" s="17" t="s">
        <v>141</v>
      </c>
      <c r="AU675" s="17" t="s">
        <v>14</v>
      </c>
    </row>
    <row r="676" spans="2:65" s="1" customFormat="1" ht="10.199999999999999">
      <c r="B676" s="32"/>
      <c r="D676" s="144" t="s">
        <v>143</v>
      </c>
      <c r="F676" s="145" t="s">
        <v>790</v>
      </c>
      <c r="I676" s="142"/>
      <c r="L676" s="32"/>
      <c r="M676" s="143"/>
      <c r="T676" s="53"/>
      <c r="AT676" s="17" t="s">
        <v>143</v>
      </c>
      <c r="AU676" s="17" t="s">
        <v>14</v>
      </c>
    </row>
    <row r="677" spans="2:65" s="1" customFormat="1" ht="16.5" customHeight="1">
      <c r="B677" s="32"/>
      <c r="C677" s="166" t="s">
        <v>791</v>
      </c>
      <c r="D677" s="166" t="s">
        <v>215</v>
      </c>
      <c r="E677" s="167" t="s">
        <v>792</v>
      </c>
      <c r="F677" s="168" t="s">
        <v>793</v>
      </c>
      <c r="G677" s="169" t="s">
        <v>229</v>
      </c>
      <c r="H677" s="170">
        <v>55</v>
      </c>
      <c r="I677" s="171"/>
      <c r="J677" s="172">
        <f>ROUND(I677*H677,2)</f>
        <v>0</v>
      </c>
      <c r="K677" s="168" t="s">
        <v>138</v>
      </c>
      <c r="L677" s="173"/>
      <c r="M677" s="174" t="s">
        <v>19</v>
      </c>
      <c r="N677" s="175" t="s">
        <v>45</v>
      </c>
      <c r="P677" s="136">
        <f>O677*H677</f>
        <v>0</v>
      </c>
      <c r="Q677" s="136">
        <v>1E-3</v>
      </c>
      <c r="R677" s="136">
        <f>Q677*H677</f>
        <v>5.5E-2</v>
      </c>
      <c r="S677" s="136">
        <v>0</v>
      </c>
      <c r="T677" s="137">
        <f>S677*H677</f>
        <v>0</v>
      </c>
      <c r="AR677" s="138" t="s">
        <v>381</v>
      </c>
      <c r="AT677" s="138" t="s">
        <v>215</v>
      </c>
      <c r="AU677" s="138" t="s">
        <v>14</v>
      </c>
      <c r="AY677" s="17" t="s">
        <v>132</v>
      </c>
      <c r="BE677" s="139">
        <f>IF(N677="základní",J677,0)</f>
        <v>0</v>
      </c>
      <c r="BF677" s="139">
        <f>IF(N677="snížená",J677,0)</f>
        <v>0</v>
      </c>
      <c r="BG677" s="139">
        <f>IF(N677="zákl. přenesená",J677,0)</f>
        <v>0</v>
      </c>
      <c r="BH677" s="139">
        <f>IF(N677="sníž. přenesená",J677,0)</f>
        <v>0</v>
      </c>
      <c r="BI677" s="139">
        <f>IF(N677="nulová",J677,0)</f>
        <v>0</v>
      </c>
      <c r="BJ677" s="17" t="s">
        <v>14</v>
      </c>
      <c r="BK677" s="139">
        <f>ROUND(I677*H677,2)</f>
        <v>0</v>
      </c>
      <c r="BL677" s="17" t="s">
        <v>238</v>
      </c>
      <c r="BM677" s="138" t="s">
        <v>794</v>
      </c>
    </row>
    <row r="678" spans="2:65" s="1" customFormat="1" ht="10.199999999999999">
      <c r="B678" s="32"/>
      <c r="D678" s="140" t="s">
        <v>141</v>
      </c>
      <c r="F678" s="141" t="s">
        <v>793</v>
      </c>
      <c r="I678" s="142"/>
      <c r="L678" s="32"/>
      <c r="M678" s="143"/>
      <c r="T678" s="53"/>
      <c r="AT678" s="17" t="s">
        <v>141</v>
      </c>
      <c r="AU678" s="17" t="s">
        <v>14</v>
      </c>
    </row>
    <row r="679" spans="2:65" s="13" customFormat="1" ht="10.199999999999999">
      <c r="B679" s="152"/>
      <c r="D679" s="140" t="s">
        <v>145</v>
      </c>
      <c r="F679" s="154" t="s">
        <v>795</v>
      </c>
      <c r="H679" s="155">
        <v>55</v>
      </c>
      <c r="I679" s="156"/>
      <c r="L679" s="152"/>
      <c r="M679" s="157"/>
      <c r="T679" s="158"/>
      <c r="AT679" s="153" t="s">
        <v>145</v>
      </c>
      <c r="AU679" s="153" t="s">
        <v>14</v>
      </c>
      <c r="AV679" s="13" t="s">
        <v>14</v>
      </c>
      <c r="AW679" s="13" t="s">
        <v>4</v>
      </c>
      <c r="AX679" s="13" t="s">
        <v>78</v>
      </c>
      <c r="AY679" s="153" t="s">
        <v>132</v>
      </c>
    </row>
    <row r="680" spans="2:65" s="1" customFormat="1" ht="24.15" customHeight="1">
      <c r="B680" s="32"/>
      <c r="C680" s="166" t="s">
        <v>796</v>
      </c>
      <c r="D680" s="166" t="s">
        <v>215</v>
      </c>
      <c r="E680" s="167" t="s">
        <v>797</v>
      </c>
      <c r="F680" s="168" t="s">
        <v>798</v>
      </c>
      <c r="G680" s="169" t="s">
        <v>559</v>
      </c>
      <c r="H680" s="170">
        <v>65</v>
      </c>
      <c r="I680" s="171"/>
      <c r="J680" s="172">
        <f>ROUND(I680*H680,2)</f>
        <v>0</v>
      </c>
      <c r="K680" s="168" t="s">
        <v>138</v>
      </c>
      <c r="L680" s="173"/>
      <c r="M680" s="174" t="s">
        <v>19</v>
      </c>
      <c r="N680" s="175" t="s">
        <v>45</v>
      </c>
      <c r="P680" s="136">
        <f>O680*H680</f>
        <v>0</v>
      </c>
      <c r="Q680" s="136">
        <v>1.8000000000000001E-4</v>
      </c>
      <c r="R680" s="136">
        <f>Q680*H680</f>
        <v>1.17E-2</v>
      </c>
      <c r="S680" s="136">
        <v>0</v>
      </c>
      <c r="T680" s="137">
        <f>S680*H680</f>
        <v>0</v>
      </c>
      <c r="AR680" s="138" t="s">
        <v>381</v>
      </c>
      <c r="AT680" s="138" t="s">
        <v>215</v>
      </c>
      <c r="AU680" s="138" t="s">
        <v>14</v>
      </c>
      <c r="AY680" s="17" t="s">
        <v>132</v>
      </c>
      <c r="BE680" s="139">
        <f>IF(N680="základní",J680,0)</f>
        <v>0</v>
      </c>
      <c r="BF680" s="139">
        <f>IF(N680="snížená",J680,0)</f>
        <v>0</v>
      </c>
      <c r="BG680" s="139">
        <f>IF(N680="zákl. přenesená",J680,0)</f>
        <v>0</v>
      </c>
      <c r="BH680" s="139">
        <f>IF(N680="sníž. přenesená",J680,0)</f>
        <v>0</v>
      </c>
      <c r="BI680" s="139">
        <f>IF(N680="nulová",J680,0)</f>
        <v>0</v>
      </c>
      <c r="BJ680" s="17" t="s">
        <v>14</v>
      </c>
      <c r="BK680" s="139">
        <f>ROUND(I680*H680,2)</f>
        <v>0</v>
      </c>
      <c r="BL680" s="17" t="s">
        <v>238</v>
      </c>
      <c r="BM680" s="138" t="s">
        <v>799</v>
      </c>
    </row>
    <row r="681" spans="2:65" s="1" customFormat="1" ht="10.199999999999999">
      <c r="B681" s="32"/>
      <c r="D681" s="140" t="s">
        <v>141</v>
      </c>
      <c r="F681" s="141" t="s">
        <v>798</v>
      </c>
      <c r="I681" s="142"/>
      <c r="L681" s="32"/>
      <c r="M681" s="143"/>
      <c r="T681" s="53"/>
      <c r="AT681" s="17" t="s">
        <v>141</v>
      </c>
      <c r="AU681" s="17" t="s">
        <v>14</v>
      </c>
    </row>
    <row r="682" spans="2:65" s="1" customFormat="1" ht="16.5" customHeight="1">
      <c r="B682" s="32"/>
      <c r="C682" s="166" t="s">
        <v>800</v>
      </c>
      <c r="D682" s="166" t="s">
        <v>215</v>
      </c>
      <c r="E682" s="167" t="s">
        <v>801</v>
      </c>
      <c r="F682" s="168" t="s">
        <v>802</v>
      </c>
      <c r="G682" s="169" t="s">
        <v>559</v>
      </c>
      <c r="H682" s="170">
        <v>18</v>
      </c>
      <c r="I682" s="171"/>
      <c r="J682" s="172">
        <f>ROUND(I682*H682,2)</f>
        <v>0</v>
      </c>
      <c r="K682" s="168" t="s">
        <v>138</v>
      </c>
      <c r="L682" s="173"/>
      <c r="M682" s="174" t="s">
        <v>19</v>
      </c>
      <c r="N682" s="175" t="s">
        <v>45</v>
      </c>
      <c r="P682" s="136">
        <f>O682*H682</f>
        <v>0</v>
      </c>
      <c r="Q682" s="136">
        <v>1.2E-4</v>
      </c>
      <c r="R682" s="136">
        <f>Q682*H682</f>
        <v>2.16E-3</v>
      </c>
      <c r="S682" s="136">
        <v>0</v>
      </c>
      <c r="T682" s="137">
        <f>S682*H682</f>
        <v>0</v>
      </c>
      <c r="AR682" s="138" t="s">
        <v>381</v>
      </c>
      <c r="AT682" s="138" t="s">
        <v>215</v>
      </c>
      <c r="AU682" s="138" t="s">
        <v>14</v>
      </c>
      <c r="AY682" s="17" t="s">
        <v>132</v>
      </c>
      <c r="BE682" s="139">
        <f>IF(N682="základní",J682,0)</f>
        <v>0</v>
      </c>
      <c r="BF682" s="139">
        <f>IF(N682="snížená",J682,0)</f>
        <v>0</v>
      </c>
      <c r="BG682" s="139">
        <f>IF(N682="zákl. přenesená",J682,0)</f>
        <v>0</v>
      </c>
      <c r="BH682" s="139">
        <f>IF(N682="sníž. přenesená",J682,0)</f>
        <v>0</v>
      </c>
      <c r="BI682" s="139">
        <f>IF(N682="nulová",J682,0)</f>
        <v>0</v>
      </c>
      <c r="BJ682" s="17" t="s">
        <v>14</v>
      </c>
      <c r="BK682" s="139">
        <f>ROUND(I682*H682,2)</f>
        <v>0</v>
      </c>
      <c r="BL682" s="17" t="s">
        <v>238</v>
      </c>
      <c r="BM682" s="138" t="s">
        <v>803</v>
      </c>
    </row>
    <row r="683" spans="2:65" s="1" customFormat="1" ht="10.199999999999999">
      <c r="B683" s="32"/>
      <c r="D683" s="140" t="s">
        <v>141</v>
      </c>
      <c r="F683" s="141" t="s">
        <v>802</v>
      </c>
      <c r="I683" s="142"/>
      <c r="L683" s="32"/>
      <c r="M683" s="143"/>
      <c r="T683" s="53"/>
      <c r="AT683" s="17" t="s">
        <v>141</v>
      </c>
      <c r="AU683" s="17" t="s">
        <v>14</v>
      </c>
    </row>
    <row r="684" spans="2:65" s="1" customFormat="1" ht="16.5" customHeight="1">
      <c r="B684" s="32"/>
      <c r="C684" s="166" t="s">
        <v>804</v>
      </c>
      <c r="D684" s="166" t="s">
        <v>215</v>
      </c>
      <c r="E684" s="167" t="s">
        <v>805</v>
      </c>
      <c r="F684" s="168" t="s">
        <v>806</v>
      </c>
      <c r="G684" s="169" t="s">
        <v>559</v>
      </c>
      <c r="H684" s="170">
        <v>6</v>
      </c>
      <c r="I684" s="171"/>
      <c r="J684" s="172">
        <f>ROUND(I684*H684,2)</f>
        <v>0</v>
      </c>
      <c r="K684" s="168" t="s">
        <v>138</v>
      </c>
      <c r="L684" s="173"/>
      <c r="M684" s="174" t="s">
        <v>19</v>
      </c>
      <c r="N684" s="175" t="s">
        <v>45</v>
      </c>
      <c r="P684" s="136">
        <f>O684*H684</f>
        <v>0</v>
      </c>
      <c r="Q684" s="136">
        <v>2.0000000000000001E-4</v>
      </c>
      <c r="R684" s="136">
        <f>Q684*H684</f>
        <v>1.2000000000000001E-3</v>
      </c>
      <c r="S684" s="136">
        <v>0</v>
      </c>
      <c r="T684" s="137">
        <f>S684*H684</f>
        <v>0</v>
      </c>
      <c r="AR684" s="138" t="s">
        <v>381</v>
      </c>
      <c r="AT684" s="138" t="s">
        <v>215</v>
      </c>
      <c r="AU684" s="138" t="s">
        <v>14</v>
      </c>
      <c r="AY684" s="17" t="s">
        <v>132</v>
      </c>
      <c r="BE684" s="139">
        <f>IF(N684="základní",J684,0)</f>
        <v>0</v>
      </c>
      <c r="BF684" s="139">
        <f>IF(N684="snížená",J684,0)</f>
        <v>0</v>
      </c>
      <c r="BG684" s="139">
        <f>IF(N684="zákl. přenesená",J684,0)</f>
        <v>0</v>
      </c>
      <c r="BH684" s="139">
        <f>IF(N684="sníž. přenesená",J684,0)</f>
        <v>0</v>
      </c>
      <c r="BI684" s="139">
        <f>IF(N684="nulová",J684,0)</f>
        <v>0</v>
      </c>
      <c r="BJ684" s="17" t="s">
        <v>14</v>
      </c>
      <c r="BK684" s="139">
        <f>ROUND(I684*H684,2)</f>
        <v>0</v>
      </c>
      <c r="BL684" s="17" t="s">
        <v>238</v>
      </c>
      <c r="BM684" s="138" t="s">
        <v>807</v>
      </c>
    </row>
    <row r="685" spans="2:65" s="1" customFormat="1" ht="10.199999999999999">
      <c r="B685" s="32"/>
      <c r="D685" s="140" t="s">
        <v>141</v>
      </c>
      <c r="F685" s="141" t="s">
        <v>806</v>
      </c>
      <c r="I685" s="142"/>
      <c r="L685" s="32"/>
      <c r="M685" s="143"/>
      <c r="T685" s="53"/>
      <c r="AT685" s="17" t="s">
        <v>141</v>
      </c>
      <c r="AU685" s="17" t="s">
        <v>14</v>
      </c>
    </row>
    <row r="686" spans="2:65" s="1" customFormat="1" ht="16.5" customHeight="1">
      <c r="B686" s="32"/>
      <c r="C686" s="166" t="s">
        <v>808</v>
      </c>
      <c r="D686" s="166" t="s">
        <v>215</v>
      </c>
      <c r="E686" s="167" t="s">
        <v>809</v>
      </c>
      <c r="F686" s="168" t="s">
        <v>810</v>
      </c>
      <c r="G686" s="169" t="s">
        <v>559</v>
      </c>
      <c r="H686" s="170">
        <v>12</v>
      </c>
      <c r="I686" s="171"/>
      <c r="J686" s="172">
        <f>ROUND(I686*H686,2)</f>
        <v>0</v>
      </c>
      <c r="K686" s="168" t="s">
        <v>138</v>
      </c>
      <c r="L686" s="173"/>
      <c r="M686" s="174" t="s">
        <v>19</v>
      </c>
      <c r="N686" s="175" t="s">
        <v>45</v>
      </c>
      <c r="P686" s="136">
        <f>O686*H686</f>
        <v>0</v>
      </c>
      <c r="Q686" s="136">
        <v>1.6000000000000001E-4</v>
      </c>
      <c r="R686" s="136">
        <f>Q686*H686</f>
        <v>1.9200000000000003E-3</v>
      </c>
      <c r="S686" s="136">
        <v>0</v>
      </c>
      <c r="T686" s="137">
        <f>S686*H686</f>
        <v>0</v>
      </c>
      <c r="AR686" s="138" t="s">
        <v>381</v>
      </c>
      <c r="AT686" s="138" t="s">
        <v>215</v>
      </c>
      <c r="AU686" s="138" t="s">
        <v>14</v>
      </c>
      <c r="AY686" s="17" t="s">
        <v>132</v>
      </c>
      <c r="BE686" s="139">
        <f>IF(N686="základní",J686,0)</f>
        <v>0</v>
      </c>
      <c r="BF686" s="139">
        <f>IF(N686="snížená",J686,0)</f>
        <v>0</v>
      </c>
      <c r="BG686" s="139">
        <f>IF(N686="zákl. přenesená",J686,0)</f>
        <v>0</v>
      </c>
      <c r="BH686" s="139">
        <f>IF(N686="sníž. přenesená",J686,0)</f>
        <v>0</v>
      </c>
      <c r="BI686" s="139">
        <f>IF(N686="nulová",J686,0)</f>
        <v>0</v>
      </c>
      <c r="BJ686" s="17" t="s">
        <v>14</v>
      </c>
      <c r="BK686" s="139">
        <f>ROUND(I686*H686,2)</f>
        <v>0</v>
      </c>
      <c r="BL686" s="17" t="s">
        <v>238</v>
      </c>
      <c r="BM686" s="138" t="s">
        <v>811</v>
      </c>
    </row>
    <row r="687" spans="2:65" s="1" customFormat="1" ht="10.199999999999999">
      <c r="B687" s="32"/>
      <c r="D687" s="140" t="s">
        <v>141</v>
      </c>
      <c r="F687" s="141" t="s">
        <v>810</v>
      </c>
      <c r="I687" s="142"/>
      <c r="L687" s="32"/>
      <c r="M687" s="143"/>
      <c r="T687" s="53"/>
      <c r="AT687" s="17" t="s">
        <v>141</v>
      </c>
      <c r="AU687" s="17" t="s">
        <v>14</v>
      </c>
    </row>
    <row r="688" spans="2:65" s="1" customFormat="1" ht="16.5" customHeight="1">
      <c r="B688" s="32"/>
      <c r="C688" s="166" t="s">
        <v>812</v>
      </c>
      <c r="D688" s="166" t="s">
        <v>215</v>
      </c>
      <c r="E688" s="167" t="s">
        <v>813</v>
      </c>
      <c r="F688" s="168" t="s">
        <v>814</v>
      </c>
      <c r="G688" s="169" t="s">
        <v>559</v>
      </c>
      <c r="H688" s="170">
        <v>6</v>
      </c>
      <c r="I688" s="171"/>
      <c r="J688" s="172">
        <f>ROUND(I688*H688,2)</f>
        <v>0</v>
      </c>
      <c r="K688" s="168" t="s">
        <v>138</v>
      </c>
      <c r="L688" s="173"/>
      <c r="M688" s="174" t="s">
        <v>19</v>
      </c>
      <c r="N688" s="175" t="s">
        <v>45</v>
      </c>
      <c r="P688" s="136">
        <f>O688*H688</f>
        <v>0</v>
      </c>
      <c r="Q688" s="136">
        <v>1.2999999999999999E-4</v>
      </c>
      <c r="R688" s="136">
        <f>Q688*H688</f>
        <v>7.7999999999999988E-4</v>
      </c>
      <c r="S688" s="136">
        <v>0</v>
      </c>
      <c r="T688" s="137">
        <f>S688*H688</f>
        <v>0</v>
      </c>
      <c r="AR688" s="138" t="s">
        <v>381</v>
      </c>
      <c r="AT688" s="138" t="s">
        <v>215</v>
      </c>
      <c r="AU688" s="138" t="s">
        <v>14</v>
      </c>
      <c r="AY688" s="17" t="s">
        <v>132</v>
      </c>
      <c r="BE688" s="139">
        <f>IF(N688="základní",J688,0)</f>
        <v>0</v>
      </c>
      <c r="BF688" s="139">
        <f>IF(N688="snížená",J688,0)</f>
        <v>0</v>
      </c>
      <c r="BG688" s="139">
        <f>IF(N688="zákl. přenesená",J688,0)</f>
        <v>0</v>
      </c>
      <c r="BH688" s="139">
        <f>IF(N688="sníž. přenesená",J688,0)</f>
        <v>0</v>
      </c>
      <c r="BI688" s="139">
        <f>IF(N688="nulová",J688,0)</f>
        <v>0</v>
      </c>
      <c r="BJ688" s="17" t="s">
        <v>14</v>
      </c>
      <c r="BK688" s="139">
        <f>ROUND(I688*H688,2)</f>
        <v>0</v>
      </c>
      <c r="BL688" s="17" t="s">
        <v>238</v>
      </c>
      <c r="BM688" s="138" t="s">
        <v>815</v>
      </c>
    </row>
    <row r="689" spans="2:65" s="1" customFormat="1" ht="10.199999999999999">
      <c r="B689" s="32"/>
      <c r="D689" s="140" t="s">
        <v>141</v>
      </c>
      <c r="F689" s="141" t="s">
        <v>814</v>
      </c>
      <c r="I689" s="142"/>
      <c r="L689" s="32"/>
      <c r="M689" s="143"/>
      <c r="T689" s="53"/>
      <c r="AT689" s="17" t="s">
        <v>141</v>
      </c>
      <c r="AU689" s="17" t="s">
        <v>14</v>
      </c>
    </row>
    <row r="690" spans="2:65" s="1" customFormat="1" ht="16.5" customHeight="1">
      <c r="B690" s="32"/>
      <c r="C690" s="166" t="s">
        <v>816</v>
      </c>
      <c r="D690" s="166" t="s">
        <v>215</v>
      </c>
      <c r="E690" s="167" t="s">
        <v>817</v>
      </c>
      <c r="F690" s="168" t="s">
        <v>818</v>
      </c>
      <c r="G690" s="169" t="s">
        <v>559</v>
      </c>
      <c r="H690" s="170">
        <v>32</v>
      </c>
      <c r="I690" s="171"/>
      <c r="J690" s="172">
        <f>ROUND(I690*H690,2)</f>
        <v>0</v>
      </c>
      <c r="K690" s="168" t="s">
        <v>138</v>
      </c>
      <c r="L690" s="173"/>
      <c r="M690" s="174" t="s">
        <v>19</v>
      </c>
      <c r="N690" s="175" t="s">
        <v>45</v>
      </c>
      <c r="P690" s="136">
        <f>O690*H690</f>
        <v>0</v>
      </c>
      <c r="Q690" s="136">
        <v>2.5000000000000001E-4</v>
      </c>
      <c r="R690" s="136">
        <f>Q690*H690</f>
        <v>8.0000000000000002E-3</v>
      </c>
      <c r="S690" s="136">
        <v>0</v>
      </c>
      <c r="T690" s="137">
        <f>S690*H690</f>
        <v>0</v>
      </c>
      <c r="AR690" s="138" t="s">
        <v>381</v>
      </c>
      <c r="AT690" s="138" t="s">
        <v>215</v>
      </c>
      <c r="AU690" s="138" t="s">
        <v>14</v>
      </c>
      <c r="AY690" s="17" t="s">
        <v>132</v>
      </c>
      <c r="BE690" s="139">
        <f>IF(N690="základní",J690,0)</f>
        <v>0</v>
      </c>
      <c r="BF690" s="139">
        <f>IF(N690="snížená",J690,0)</f>
        <v>0</v>
      </c>
      <c r="BG690" s="139">
        <f>IF(N690="zákl. přenesená",J690,0)</f>
        <v>0</v>
      </c>
      <c r="BH690" s="139">
        <f>IF(N690="sníž. přenesená",J690,0)</f>
        <v>0</v>
      </c>
      <c r="BI690" s="139">
        <f>IF(N690="nulová",J690,0)</f>
        <v>0</v>
      </c>
      <c r="BJ690" s="17" t="s">
        <v>14</v>
      </c>
      <c r="BK690" s="139">
        <f>ROUND(I690*H690,2)</f>
        <v>0</v>
      </c>
      <c r="BL690" s="17" t="s">
        <v>238</v>
      </c>
      <c r="BM690" s="138" t="s">
        <v>819</v>
      </c>
    </row>
    <row r="691" spans="2:65" s="1" customFormat="1" ht="10.199999999999999">
      <c r="B691" s="32"/>
      <c r="D691" s="140" t="s">
        <v>141</v>
      </c>
      <c r="F691" s="141" t="s">
        <v>818</v>
      </c>
      <c r="I691" s="142"/>
      <c r="L691" s="32"/>
      <c r="M691" s="143"/>
      <c r="T691" s="53"/>
      <c r="AT691" s="17" t="s">
        <v>141</v>
      </c>
      <c r="AU691" s="17" t="s">
        <v>14</v>
      </c>
    </row>
    <row r="692" spans="2:65" s="1" customFormat="1" ht="24.15" customHeight="1">
      <c r="B692" s="32"/>
      <c r="C692" s="127" t="s">
        <v>820</v>
      </c>
      <c r="D692" s="127" t="s">
        <v>134</v>
      </c>
      <c r="E692" s="128" t="s">
        <v>821</v>
      </c>
      <c r="F692" s="129" t="s">
        <v>822</v>
      </c>
      <c r="G692" s="130" t="s">
        <v>559</v>
      </c>
      <c r="H692" s="131">
        <v>6</v>
      </c>
      <c r="I692" s="132"/>
      <c r="J692" s="133">
        <f>ROUND(I692*H692,2)</f>
        <v>0</v>
      </c>
      <c r="K692" s="129" t="s">
        <v>138</v>
      </c>
      <c r="L692" s="32"/>
      <c r="M692" s="134" t="s">
        <v>19</v>
      </c>
      <c r="N692" s="135" t="s">
        <v>45</v>
      </c>
      <c r="P692" s="136">
        <f>O692*H692</f>
        <v>0</v>
      </c>
      <c r="Q692" s="136">
        <v>0</v>
      </c>
      <c r="R692" s="136">
        <f>Q692*H692</f>
        <v>0</v>
      </c>
      <c r="S692" s="136">
        <v>0</v>
      </c>
      <c r="T692" s="137">
        <f>S692*H692</f>
        <v>0</v>
      </c>
      <c r="AR692" s="138" t="s">
        <v>238</v>
      </c>
      <c r="AT692" s="138" t="s">
        <v>134</v>
      </c>
      <c r="AU692" s="138" t="s">
        <v>14</v>
      </c>
      <c r="AY692" s="17" t="s">
        <v>132</v>
      </c>
      <c r="BE692" s="139">
        <f>IF(N692="základní",J692,0)</f>
        <v>0</v>
      </c>
      <c r="BF692" s="139">
        <f>IF(N692="snížená",J692,0)</f>
        <v>0</v>
      </c>
      <c r="BG692" s="139">
        <f>IF(N692="zákl. přenesená",J692,0)</f>
        <v>0</v>
      </c>
      <c r="BH692" s="139">
        <f>IF(N692="sníž. přenesená",J692,0)</f>
        <v>0</v>
      </c>
      <c r="BI692" s="139">
        <f>IF(N692="nulová",J692,0)</f>
        <v>0</v>
      </c>
      <c r="BJ692" s="17" t="s">
        <v>14</v>
      </c>
      <c r="BK692" s="139">
        <f>ROUND(I692*H692,2)</f>
        <v>0</v>
      </c>
      <c r="BL692" s="17" t="s">
        <v>238</v>
      </c>
      <c r="BM692" s="138" t="s">
        <v>823</v>
      </c>
    </row>
    <row r="693" spans="2:65" s="1" customFormat="1" ht="19.2">
      <c r="B693" s="32"/>
      <c r="D693" s="140" t="s">
        <v>141</v>
      </c>
      <c r="F693" s="141" t="s">
        <v>824</v>
      </c>
      <c r="I693" s="142"/>
      <c r="L693" s="32"/>
      <c r="M693" s="143"/>
      <c r="T693" s="53"/>
      <c r="AT693" s="17" t="s">
        <v>141</v>
      </c>
      <c r="AU693" s="17" t="s">
        <v>14</v>
      </c>
    </row>
    <row r="694" spans="2:65" s="1" customFormat="1" ht="10.199999999999999">
      <c r="B694" s="32"/>
      <c r="D694" s="144" t="s">
        <v>143</v>
      </c>
      <c r="F694" s="145" t="s">
        <v>825</v>
      </c>
      <c r="I694" s="142"/>
      <c r="L694" s="32"/>
      <c r="M694" s="143"/>
      <c r="T694" s="53"/>
      <c r="AT694" s="17" t="s">
        <v>143</v>
      </c>
      <c r="AU694" s="17" t="s">
        <v>14</v>
      </c>
    </row>
    <row r="695" spans="2:65" s="1" customFormat="1" ht="21.75" customHeight="1">
      <c r="B695" s="32"/>
      <c r="C695" s="166" t="s">
        <v>826</v>
      </c>
      <c r="D695" s="166" t="s">
        <v>215</v>
      </c>
      <c r="E695" s="167" t="s">
        <v>827</v>
      </c>
      <c r="F695" s="168" t="s">
        <v>828</v>
      </c>
      <c r="G695" s="169" t="s">
        <v>559</v>
      </c>
      <c r="H695" s="170">
        <v>6</v>
      </c>
      <c r="I695" s="171"/>
      <c r="J695" s="172">
        <f>ROUND(I695*H695,2)</f>
        <v>0</v>
      </c>
      <c r="K695" s="168" t="s">
        <v>138</v>
      </c>
      <c r="L695" s="173"/>
      <c r="M695" s="174" t="s">
        <v>19</v>
      </c>
      <c r="N695" s="175" t="s">
        <v>45</v>
      </c>
      <c r="P695" s="136">
        <f>O695*H695</f>
        <v>0</v>
      </c>
      <c r="Q695" s="136">
        <v>4.1999999999999997E-3</v>
      </c>
      <c r="R695" s="136">
        <f>Q695*H695</f>
        <v>2.52E-2</v>
      </c>
      <c r="S695" s="136">
        <v>0</v>
      </c>
      <c r="T695" s="137">
        <f>S695*H695</f>
        <v>0</v>
      </c>
      <c r="AR695" s="138" t="s">
        <v>381</v>
      </c>
      <c r="AT695" s="138" t="s">
        <v>215</v>
      </c>
      <c r="AU695" s="138" t="s">
        <v>14</v>
      </c>
      <c r="AY695" s="17" t="s">
        <v>132</v>
      </c>
      <c r="BE695" s="139">
        <f>IF(N695="základní",J695,0)</f>
        <v>0</v>
      </c>
      <c r="BF695" s="139">
        <f>IF(N695="snížená",J695,0)</f>
        <v>0</v>
      </c>
      <c r="BG695" s="139">
        <f>IF(N695="zákl. přenesená",J695,0)</f>
        <v>0</v>
      </c>
      <c r="BH695" s="139">
        <f>IF(N695="sníž. přenesená",J695,0)</f>
        <v>0</v>
      </c>
      <c r="BI695" s="139">
        <f>IF(N695="nulová",J695,0)</f>
        <v>0</v>
      </c>
      <c r="BJ695" s="17" t="s">
        <v>14</v>
      </c>
      <c r="BK695" s="139">
        <f>ROUND(I695*H695,2)</f>
        <v>0</v>
      </c>
      <c r="BL695" s="17" t="s">
        <v>238</v>
      </c>
      <c r="BM695" s="138" t="s">
        <v>829</v>
      </c>
    </row>
    <row r="696" spans="2:65" s="1" customFormat="1" ht="10.199999999999999">
      <c r="B696" s="32"/>
      <c r="D696" s="140" t="s">
        <v>141</v>
      </c>
      <c r="F696" s="141" t="s">
        <v>828</v>
      </c>
      <c r="I696" s="142"/>
      <c r="L696" s="32"/>
      <c r="M696" s="143"/>
      <c r="T696" s="53"/>
      <c r="AT696" s="17" t="s">
        <v>141</v>
      </c>
      <c r="AU696" s="17" t="s">
        <v>14</v>
      </c>
    </row>
    <row r="697" spans="2:65" s="1" customFormat="1" ht="21.75" customHeight="1">
      <c r="B697" s="32"/>
      <c r="C697" s="127" t="s">
        <v>830</v>
      </c>
      <c r="D697" s="127" t="s">
        <v>134</v>
      </c>
      <c r="E697" s="128" t="s">
        <v>831</v>
      </c>
      <c r="F697" s="129" t="s">
        <v>832</v>
      </c>
      <c r="G697" s="130" t="s">
        <v>559</v>
      </c>
      <c r="H697" s="131">
        <v>3</v>
      </c>
      <c r="I697" s="132"/>
      <c r="J697" s="133">
        <f>ROUND(I697*H697,2)</f>
        <v>0</v>
      </c>
      <c r="K697" s="129" t="s">
        <v>138</v>
      </c>
      <c r="L697" s="32"/>
      <c r="M697" s="134" t="s">
        <v>19</v>
      </c>
      <c r="N697" s="135" t="s">
        <v>45</v>
      </c>
      <c r="P697" s="136">
        <f>O697*H697</f>
        <v>0</v>
      </c>
      <c r="Q697" s="136">
        <v>0</v>
      </c>
      <c r="R697" s="136">
        <f>Q697*H697</f>
        <v>0</v>
      </c>
      <c r="S697" s="136">
        <v>0</v>
      </c>
      <c r="T697" s="137">
        <f>S697*H697</f>
        <v>0</v>
      </c>
      <c r="AR697" s="138" t="s">
        <v>238</v>
      </c>
      <c r="AT697" s="138" t="s">
        <v>134</v>
      </c>
      <c r="AU697" s="138" t="s">
        <v>14</v>
      </c>
      <c r="AY697" s="17" t="s">
        <v>132</v>
      </c>
      <c r="BE697" s="139">
        <f>IF(N697="základní",J697,0)</f>
        <v>0</v>
      </c>
      <c r="BF697" s="139">
        <f>IF(N697="snížená",J697,0)</f>
        <v>0</v>
      </c>
      <c r="BG697" s="139">
        <f>IF(N697="zákl. přenesená",J697,0)</f>
        <v>0</v>
      </c>
      <c r="BH697" s="139">
        <f>IF(N697="sníž. přenesená",J697,0)</f>
        <v>0</v>
      </c>
      <c r="BI697" s="139">
        <f>IF(N697="nulová",J697,0)</f>
        <v>0</v>
      </c>
      <c r="BJ697" s="17" t="s">
        <v>14</v>
      </c>
      <c r="BK697" s="139">
        <f>ROUND(I697*H697,2)</f>
        <v>0</v>
      </c>
      <c r="BL697" s="17" t="s">
        <v>238</v>
      </c>
      <c r="BM697" s="138" t="s">
        <v>833</v>
      </c>
    </row>
    <row r="698" spans="2:65" s="1" customFormat="1" ht="10.199999999999999">
      <c r="B698" s="32"/>
      <c r="D698" s="140" t="s">
        <v>141</v>
      </c>
      <c r="F698" s="141" t="s">
        <v>834</v>
      </c>
      <c r="I698" s="142"/>
      <c r="L698" s="32"/>
      <c r="M698" s="143"/>
      <c r="T698" s="53"/>
      <c r="AT698" s="17" t="s">
        <v>141</v>
      </c>
      <c r="AU698" s="17" t="s">
        <v>14</v>
      </c>
    </row>
    <row r="699" spans="2:65" s="1" customFormat="1" ht="10.199999999999999">
      <c r="B699" s="32"/>
      <c r="D699" s="144" t="s">
        <v>143</v>
      </c>
      <c r="F699" s="145" t="s">
        <v>835</v>
      </c>
      <c r="I699" s="142"/>
      <c r="L699" s="32"/>
      <c r="M699" s="143"/>
      <c r="T699" s="53"/>
      <c r="AT699" s="17" t="s">
        <v>143</v>
      </c>
      <c r="AU699" s="17" t="s">
        <v>14</v>
      </c>
    </row>
    <row r="700" spans="2:65" s="1" customFormat="1" ht="16.5" customHeight="1">
      <c r="B700" s="32"/>
      <c r="C700" s="166" t="s">
        <v>836</v>
      </c>
      <c r="D700" s="166" t="s">
        <v>215</v>
      </c>
      <c r="E700" s="167" t="s">
        <v>837</v>
      </c>
      <c r="F700" s="168" t="s">
        <v>838</v>
      </c>
      <c r="G700" s="169" t="s">
        <v>559</v>
      </c>
      <c r="H700" s="170">
        <v>3</v>
      </c>
      <c r="I700" s="171"/>
      <c r="J700" s="172">
        <f>ROUND(I700*H700,2)</f>
        <v>0</v>
      </c>
      <c r="K700" s="168" t="s">
        <v>138</v>
      </c>
      <c r="L700" s="173"/>
      <c r="M700" s="174" t="s">
        <v>19</v>
      </c>
      <c r="N700" s="175" t="s">
        <v>45</v>
      </c>
      <c r="P700" s="136">
        <f>O700*H700</f>
        <v>0</v>
      </c>
      <c r="Q700" s="136">
        <v>4.2999999999999999E-4</v>
      </c>
      <c r="R700" s="136">
        <f>Q700*H700</f>
        <v>1.2899999999999999E-3</v>
      </c>
      <c r="S700" s="136">
        <v>0</v>
      </c>
      <c r="T700" s="137">
        <f>S700*H700</f>
        <v>0</v>
      </c>
      <c r="AR700" s="138" t="s">
        <v>381</v>
      </c>
      <c r="AT700" s="138" t="s">
        <v>215</v>
      </c>
      <c r="AU700" s="138" t="s">
        <v>14</v>
      </c>
      <c r="AY700" s="17" t="s">
        <v>132</v>
      </c>
      <c r="BE700" s="139">
        <f>IF(N700="základní",J700,0)</f>
        <v>0</v>
      </c>
      <c r="BF700" s="139">
        <f>IF(N700="snížená",J700,0)</f>
        <v>0</v>
      </c>
      <c r="BG700" s="139">
        <f>IF(N700="zákl. přenesená",J700,0)</f>
        <v>0</v>
      </c>
      <c r="BH700" s="139">
        <f>IF(N700="sníž. přenesená",J700,0)</f>
        <v>0</v>
      </c>
      <c r="BI700" s="139">
        <f>IF(N700="nulová",J700,0)</f>
        <v>0</v>
      </c>
      <c r="BJ700" s="17" t="s">
        <v>14</v>
      </c>
      <c r="BK700" s="139">
        <f>ROUND(I700*H700,2)</f>
        <v>0</v>
      </c>
      <c r="BL700" s="17" t="s">
        <v>238</v>
      </c>
      <c r="BM700" s="138" t="s">
        <v>839</v>
      </c>
    </row>
    <row r="701" spans="2:65" s="1" customFormat="1" ht="10.199999999999999">
      <c r="B701" s="32"/>
      <c r="D701" s="140" t="s">
        <v>141</v>
      </c>
      <c r="F701" s="141" t="s">
        <v>838</v>
      </c>
      <c r="I701" s="142"/>
      <c r="L701" s="32"/>
      <c r="M701" s="143"/>
      <c r="T701" s="53"/>
      <c r="AT701" s="17" t="s">
        <v>141</v>
      </c>
      <c r="AU701" s="17" t="s">
        <v>14</v>
      </c>
    </row>
    <row r="702" spans="2:65" s="1" customFormat="1" ht="16.5" customHeight="1">
      <c r="B702" s="32"/>
      <c r="C702" s="166" t="s">
        <v>840</v>
      </c>
      <c r="D702" s="166" t="s">
        <v>215</v>
      </c>
      <c r="E702" s="167" t="s">
        <v>841</v>
      </c>
      <c r="F702" s="168" t="s">
        <v>842</v>
      </c>
      <c r="G702" s="169" t="s">
        <v>559</v>
      </c>
      <c r="H702" s="170">
        <v>2</v>
      </c>
      <c r="I702" s="171"/>
      <c r="J702" s="172">
        <f>ROUND(I702*H702,2)</f>
        <v>0</v>
      </c>
      <c r="K702" s="168" t="s">
        <v>138</v>
      </c>
      <c r="L702" s="173"/>
      <c r="M702" s="174" t="s">
        <v>19</v>
      </c>
      <c r="N702" s="175" t="s">
        <v>45</v>
      </c>
      <c r="P702" s="136">
        <f>O702*H702</f>
        <v>0</v>
      </c>
      <c r="Q702" s="136">
        <v>3.0000000000000001E-3</v>
      </c>
      <c r="R702" s="136">
        <f>Q702*H702</f>
        <v>6.0000000000000001E-3</v>
      </c>
      <c r="S702" s="136">
        <v>0</v>
      </c>
      <c r="T702" s="137">
        <f>S702*H702</f>
        <v>0</v>
      </c>
      <c r="AR702" s="138" t="s">
        <v>381</v>
      </c>
      <c r="AT702" s="138" t="s">
        <v>215</v>
      </c>
      <c r="AU702" s="138" t="s">
        <v>14</v>
      </c>
      <c r="AY702" s="17" t="s">
        <v>132</v>
      </c>
      <c r="BE702" s="139">
        <f>IF(N702="základní",J702,0)</f>
        <v>0</v>
      </c>
      <c r="BF702" s="139">
        <f>IF(N702="snížená",J702,0)</f>
        <v>0</v>
      </c>
      <c r="BG702" s="139">
        <f>IF(N702="zákl. přenesená",J702,0)</f>
        <v>0</v>
      </c>
      <c r="BH702" s="139">
        <f>IF(N702="sníž. přenesená",J702,0)</f>
        <v>0</v>
      </c>
      <c r="BI702" s="139">
        <f>IF(N702="nulová",J702,0)</f>
        <v>0</v>
      </c>
      <c r="BJ702" s="17" t="s">
        <v>14</v>
      </c>
      <c r="BK702" s="139">
        <f>ROUND(I702*H702,2)</f>
        <v>0</v>
      </c>
      <c r="BL702" s="17" t="s">
        <v>238</v>
      </c>
      <c r="BM702" s="138" t="s">
        <v>843</v>
      </c>
    </row>
    <row r="703" spans="2:65" s="1" customFormat="1" ht="10.199999999999999">
      <c r="B703" s="32"/>
      <c r="D703" s="140" t="s">
        <v>141</v>
      </c>
      <c r="F703" s="141" t="s">
        <v>842</v>
      </c>
      <c r="I703" s="142"/>
      <c r="L703" s="32"/>
      <c r="M703" s="143"/>
      <c r="T703" s="53"/>
      <c r="AT703" s="17" t="s">
        <v>141</v>
      </c>
      <c r="AU703" s="17" t="s">
        <v>14</v>
      </c>
    </row>
    <row r="704" spans="2:65" s="1" customFormat="1" ht="16.5" customHeight="1">
      <c r="B704" s="32"/>
      <c r="C704" s="166" t="s">
        <v>844</v>
      </c>
      <c r="D704" s="166" t="s">
        <v>215</v>
      </c>
      <c r="E704" s="167" t="s">
        <v>845</v>
      </c>
      <c r="F704" s="168" t="s">
        <v>846</v>
      </c>
      <c r="G704" s="169" t="s">
        <v>559</v>
      </c>
      <c r="H704" s="170">
        <v>1</v>
      </c>
      <c r="I704" s="171"/>
      <c r="J704" s="172">
        <f>ROUND(I704*H704,2)</f>
        <v>0</v>
      </c>
      <c r="K704" s="168" t="s">
        <v>138</v>
      </c>
      <c r="L704" s="173"/>
      <c r="M704" s="174" t="s">
        <v>19</v>
      </c>
      <c r="N704" s="175" t="s">
        <v>45</v>
      </c>
      <c r="P704" s="136">
        <f>O704*H704</f>
        <v>0</v>
      </c>
      <c r="Q704" s="136">
        <v>6.8999999999999999E-3</v>
      </c>
      <c r="R704" s="136">
        <f>Q704*H704</f>
        <v>6.8999999999999999E-3</v>
      </c>
      <c r="S704" s="136">
        <v>0</v>
      </c>
      <c r="T704" s="137">
        <f>S704*H704</f>
        <v>0</v>
      </c>
      <c r="AR704" s="138" t="s">
        <v>381</v>
      </c>
      <c r="AT704" s="138" t="s">
        <v>215</v>
      </c>
      <c r="AU704" s="138" t="s">
        <v>14</v>
      </c>
      <c r="AY704" s="17" t="s">
        <v>132</v>
      </c>
      <c r="BE704" s="139">
        <f>IF(N704="základní",J704,0)</f>
        <v>0</v>
      </c>
      <c r="BF704" s="139">
        <f>IF(N704="snížená",J704,0)</f>
        <v>0</v>
      </c>
      <c r="BG704" s="139">
        <f>IF(N704="zákl. přenesená",J704,0)</f>
        <v>0</v>
      </c>
      <c r="BH704" s="139">
        <f>IF(N704="sníž. přenesená",J704,0)</f>
        <v>0</v>
      </c>
      <c r="BI704" s="139">
        <f>IF(N704="nulová",J704,0)</f>
        <v>0</v>
      </c>
      <c r="BJ704" s="17" t="s">
        <v>14</v>
      </c>
      <c r="BK704" s="139">
        <f>ROUND(I704*H704,2)</f>
        <v>0</v>
      </c>
      <c r="BL704" s="17" t="s">
        <v>238</v>
      </c>
      <c r="BM704" s="138" t="s">
        <v>847</v>
      </c>
    </row>
    <row r="705" spans="2:65" s="1" customFormat="1" ht="10.199999999999999">
      <c r="B705" s="32"/>
      <c r="D705" s="140" t="s">
        <v>141</v>
      </c>
      <c r="F705" s="141" t="s">
        <v>846</v>
      </c>
      <c r="I705" s="142"/>
      <c r="L705" s="32"/>
      <c r="M705" s="143"/>
      <c r="T705" s="53"/>
      <c r="AT705" s="17" t="s">
        <v>141</v>
      </c>
      <c r="AU705" s="17" t="s">
        <v>14</v>
      </c>
    </row>
    <row r="706" spans="2:65" s="11" customFormat="1" ht="22.8" customHeight="1">
      <c r="B706" s="115"/>
      <c r="D706" s="116" t="s">
        <v>72</v>
      </c>
      <c r="E706" s="125" t="s">
        <v>848</v>
      </c>
      <c r="F706" s="125" t="s">
        <v>849</v>
      </c>
      <c r="I706" s="118"/>
      <c r="J706" s="126">
        <f>BK706</f>
        <v>0</v>
      </c>
      <c r="L706" s="115"/>
      <c r="M706" s="120"/>
      <c r="P706" s="121">
        <f>SUM(P707:P712)</f>
        <v>0</v>
      </c>
      <c r="R706" s="121">
        <f>SUM(R707:R712)</f>
        <v>0</v>
      </c>
      <c r="T706" s="122">
        <f>SUM(T707:T712)</f>
        <v>1E-3</v>
      </c>
      <c r="AR706" s="116" t="s">
        <v>14</v>
      </c>
      <c r="AT706" s="123" t="s">
        <v>72</v>
      </c>
      <c r="AU706" s="123" t="s">
        <v>78</v>
      </c>
      <c r="AY706" s="116" t="s">
        <v>132</v>
      </c>
      <c r="BK706" s="124">
        <f>SUM(BK707:BK712)</f>
        <v>0</v>
      </c>
    </row>
    <row r="707" spans="2:65" s="1" customFormat="1" ht="21.75" customHeight="1">
      <c r="B707" s="32"/>
      <c r="C707" s="127" t="s">
        <v>850</v>
      </c>
      <c r="D707" s="127" t="s">
        <v>134</v>
      </c>
      <c r="E707" s="128" t="s">
        <v>851</v>
      </c>
      <c r="F707" s="129" t="s">
        <v>852</v>
      </c>
      <c r="G707" s="130" t="s">
        <v>559</v>
      </c>
      <c r="H707" s="131">
        <v>1</v>
      </c>
      <c r="I707" s="132"/>
      <c r="J707" s="133">
        <f>ROUND(I707*H707,2)</f>
        <v>0</v>
      </c>
      <c r="K707" s="129" t="s">
        <v>138</v>
      </c>
      <c r="L707" s="32"/>
      <c r="M707" s="134" t="s">
        <v>19</v>
      </c>
      <c r="N707" s="135" t="s">
        <v>45</v>
      </c>
      <c r="P707" s="136">
        <f>O707*H707</f>
        <v>0</v>
      </c>
      <c r="Q707" s="136">
        <v>0</v>
      </c>
      <c r="R707" s="136">
        <f>Q707*H707</f>
        <v>0</v>
      </c>
      <c r="S707" s="136">
        <v>0</v>
      </c>
      <c r="T707" s="137">
        <f>S707*H707</f>
        <v>0</v>
      </c>
      <c r="AR707" s="138" t="s">
        <v>238</v>
      </c>
      <c r="AT707" s="138" t="s">
        <v>134</v>
      </c>
      <c r="AU707" s="138" t="s">
        <v>14</v>
      </c>
      <c r="AY707" s="17" t="s">
        <v>132</v>
      </c>
      <c r="BE707" s="139">
        <f>IF(N707="základní",J707,0)</f>
        <v>0</v>
      </c>
      <c r="BF707" s="139">
        <f>IF(N707="snížená",J707,0)</f>
        <v>0</v>
      </c>
      <c r="BG707" s="139">
        <f>IF(N707="zákl. přenesená",J707,0)</f>
        <v>0</v>
      </c>
      <c r="BH707" s="139">
        <f>IF(N707="sníž. přenesená",J707,0)</f>
        <v>0</v>
      </c>
      <c r="BI707" s="139">
        <f>IF(N707="nulová",J707,0)</f>
        <v>0</v>
      </c>
      <c r="BJ707" s="17" t="s">
        <v>14</v>
      </c>
      <c r="BK707" s="139">
        <f>ROUND(I707*H707,2)</f>
        <v>0</v>
      </c>
      <c r="BL707" s="17" t="s">
        <v>238</v>
      </c>
      <c r="BM707" s="138" t="s">
        <v>853</v>
      </c>
    </row>
    <row r="708" spans="2:65" s="1" customFormat="1" ht="10.199999999999999">
      <c r="B708" s="32"/>
      <c r="D708" s="140" t="s">
        <v>141</v>
      </c>
      <c r="F708" s="141" t="s">
        <v>854</v>
      </c>
      <c r="I708" s="142"/>
      <c r="L708" s="32"/>
      <c r="M708" s="143"/>
      <c r="T708" s="53"/>
      <c r="AT708" s="17" t="s">
        <v>141</v>
      </c>
      <c r="AU708" s="17" t="s">
        <v>14</v>
      </c>
    </row>
    <row r="709" spans="2:65" s="1" customFormat="1" ht="10.199999999999999">
      <c r="B709" s="32"/>
      <c r="D709" s="144" t="s">
        <v>143</v>
      </c>
      <c r="F709" s="145" t="s">
        <v>855</v>
      </c>
      <c r="I709" s="142"/>
      <c r="L709" s="32"/>
      <c r="M709" s="143"/>
      <c r="T709" s="53"/>
      <c r="AT709" s="17" t="s">
        <v>143</v>
      </c>
      <c r="AU709" s="17" t="s">
        <v>14</v>
      </c>
    </row>
    <row r="710" spans="2:65" s="1" customFormat="1" ht="21.75" customHeight="1">
      <c r="B710" s="32"/>
      <c r="C710" s="127" t="s">
        <v>856</v>
      </c>
      <c r="D710" s="127" t="s">
        <v>134</v>
      </c>
      <c r="E710" s="128" t="s">
        <v>857</v>
      </c>
      <c r="F710" s="129" t="s">
        <v>858</v>
      </c>
      <c r="G710" s="130" t="s">
        <v>559</v>
      </c>
      <c r="H710" s="131">
        <v>1</v>
      </c>
      <c r="I710" s="132"/>
      <c r="J710" s="133">
        <f>ROUND(I710*H710,2)</f>
        <v>0</v>
      </c>
      <c r="K710" s="129" t="s">
        <v>138</v>
      </c>
      <c r="L710" s="32"/>
      <c r="M710" s="134" t="s">
        <v>19</v>
      </c>
      <c r="N710" s="135" t="s">
        <v>45</v>
      </c>
      <c r="P710" s="136">
        <f>O710*H710</f>
        <v>0</v>
      </c>
      <c r="Q710" s="136">
        <v>0</v>
      </c>
      <c r="R710" s="136">
        <f>Q710*H710</f>
        <v>0</v>
      </c>
      <c r="S710" s="136">
        <v>1E-3</v>
      </c>
      <c r="T710" s="137">
        <f>S710*H710</f>
        <v>1E-3</v>
      </c>
      <c r="AR710" s="138" t="s">
        <v>238</v>
      </c>
      <c r="AT710" s="138" t="s">
        <v>134</v>
      </c>
      <c r="AU710" s="138" t="s">
        <v>14</v>
      </c>
      <c r="AY710" s="17" t="s">
        <v>132</v>
      </c>
      <c r="BE710" s="139">
        <f>IF(N710="základní",J710,0)</f>
        <v>0</v>
      </c>
      <c r="BF710" s="139">
        <f>IF(N710="snížená",J710,0)</f>
        <v>0</v>
      </c>
      <c r="BG710" s="139">
        <f>IF(N710="zákl. přenesená",J710,0)</f>
        <v>0</v>
      </c>
      <c r="BH710" s="139">
        <f>IF(N710="sníž. přenesená",J710,0)</f>
        <v>0</v>
      </c>
      <c r="BI710" s="139">
        <f>IF(N710="nulová",J710,0)</f>
        <v>0</v>
      </c>
      <c r="BJ710" s="17" t="s">
        <v>14</v>
      </c>
      <c r="BK710" s="139">
        <f>ROUND(I710*H710,2)</f>
        <v>0</v>
      </c>
      <c r="BL710" s="17" t="s">
        <v>238</v>
      </c>
      <c r="BM710" s="138" t="s">
        <v>859</v>
      </c>
    </row>
    <row r="711" spans="2:65" s="1" customFormat="1" ht="10.199999999999999">
      <c r="B711" s="32"/>
      <c r="D711" s="140" t="s">
        <v>141</v>
      </c>
      <c r="F711" s="141" t="s">
        <v>860</v>
      </c>
      <c r="I711" s="142"/>
      <c r="L711" s="32"/>
      <c r="M711" s="143"/>
      <c r="T711" s="53"/>
      <c r="AT711" s="17" t="s">
        <v>141</v>
      </c>
      <c r="AU711" s="17" t="s">
        <v>14</v>
      </c>
    </row>
    <row r="712" spans="2:65" s="1" customFormat="1" ht="10.199999999999999">
      <c r="B712" s="32"/>
      <c r="D712" s="144" t="s">
        <v>143</v>
      </c>
      <c r="F712" s="145" t="s">
        <v>861</v>
      </c>
      <c r="I712" s="142"/>
      <c r="L712" s="32"/>
      <c r="M712" s="143"/>
      <c r="T712" s="53"/>
      <c r="AT712" s="17" t="s">
        <v>143</v>
      </c>
      <c r="AU712" s="17" t="s">
        <v>14</v>
      </c>
    </row>
    <row r="713" spans="2:65" s="11" customFormat="1" ht="22.8" customHeight="1">
      <c r="B713" s="115"/>
      <c r="D713" s="116" t="s">
        <v>72</v>
      </c>
      <c r="E713" s="125" t="s">
        <v>862</v>
      </c>
      <c r="F713" s="125" t="s">
        <v>863</v>
      </c>
      <c r="I713" s="118"/>
      <c r="J713" s="126">
        <f>BK713</f>
        <v>0</v>
      </c>
      <c r="L713" s="115"/>
      <c r="M713" s="120"/>
      <c r="P713" s="121">
        <f>SUM(P714:P728)</f>
        <v>0</v>
      </c>
      <c r="R713" s="121">
        <f>SUM(R714:R728)</f>
        <v>7.816E-3</v>
      </c>
      <c r="T713" s="122">
        <f>SUM(T714:T728)</f>
        <v>0</v>
      </c>
      <c r="AR713" s="116" t="s">
        <v>14</v>
      </c>
      <c r="AT713" s="123" t="s">
        <v>72</v>
      </c>
      <c r="AU713" s="123" t="s">
        <v>78</v>
      </c>
      <c r="AY713" s="116" t="s">
        <v>132</v>
      </c>
      <c r="BK713" s="124">
        <f>SUM(BK714:BK728)</f>
        <v>0</v>
      </c>
    </row>
    <row r="714" spans="2:65" s="1" customFormat="1" ht="16.5" customHeight="1">
      <c r="B714" s="32"/>
      <c r="C714" s="127" t="s">
        <v>864</v>
      </c>
      <c r="D714" s="127" t="s">
        <v>134</v>
      </c>
      <c r="E714" s="128" t="s">
        <v>865</v>
      </c>
      <c r="F714" s="129" t="s">
        <v>866</v>
      </c>
      <c r="G714" s="130" t="s">
        <v>559</v>
      </c>
      <c r="H714" s="131">
        <v>8</v>
      </c>
      <c r="I714" s="132"/>
      <c r="J714" s="133">
        <f>ROUND(I714*H714,2)</f>
        <v>0</v>
      </c>
      <c r="K714" s="129" t="s">
        <v>138</v>
      </c>
      <c r="L714" s="32"/>
      <c r="M714" s="134" t="s">
        <v>19</v>
      </c>
      <c r="N714" s="135" t="s">
        <v>45</v>
      </c>
      <c r="P714" s="136">
        <f>O714*H714</f>
        <v>0</v>
      </c>
      <c r="Q714" s="136">
        <v>0</v>
      </c>
      <c r="R714" s="136">
        <f>Q714*H714</f>
        <v>0</v>
      </c>
      <c r="S714" s="136">
        <v>0</v>
      </c>
      <c r="T714" s="137">
        <f>S714*H714</f>
        <v>0</v>
      </c>
      <c r="AR714" s="138" t="s">
        <v>238</v>
      </c>
      <c r="AT714" s="138" t="s">
        <v>134</v>
      </c>
      <c r="AU714" s="138" t="s">
        <v>14</v>
      </c>
      <c r="AY714" s="17" t="s">
        <v>132</v>
      </c>
      <c r="BE714" s="139">
        <f>IF(N714="základní",J714,0)</f>
        <v>0</v>
      </c>
      <c r="BF714" s="139">
        <f>IF(N714="snížená",J714,0)</f>
        <v>0</v>
      </c>
      <c r="BG714" s="139">
        <f>IF(N714="zákl. přenesená",J714,0)</f>
        <v>0</v>
      </c>
      <c r="BH714" s="139">
        <f>IF(N714="sníž. přenesená",J714,0)</f>
        <v>0</v>
      </c>
      <c r="BI714" s="139">
        <f>IF(N714="nulová",J714,0)</f>
        <v>0</v>
      </c>
      <c r="BJ714" s="17" t="s">
        <v>14</v>
      </c>
      <c r="BK714" s="139">
        <f>ROUND(I714*H714,2)</f>
        <v>0</v>
      </c>
      <c r="BL714" s="17" t="s">
        <v>238</v>
      </c>
      <c r="BM714" s="138" t="s">
        <v>867</v>
      </c>
    </row>
    <row r="715" spans="2:65" s="1" customFormat="1" ht="19.2">
      <c r="B715" s="32"/>
      <c r="D715" s="140" t="s">
        <v>141</v>
      </c>
      <c r="F715" s="141" t="s">
        <v>868</v>
      </c>
      <c r="I715" s="142"/>
      <c r="L715" s="32"/>
      <c r="M715" s="143"/>
      <c r="T715" s="53"/>
      <c r="AT715" s="17" t="s">
        <v>141</v>
      </c>
      <c r="AU715" s="17" t="s">
        <v>14</v>
      </c>
    </row>
    <row r="716" spans="2:65" s="1" customFormat="1" ht="10.199999999999999">
      <c r="B716" s="32"/>
      <c r="D716" s="144" t="s">
        <v>143</v>
      </c>
      <c r="F716" s="145" t="s">
        <v>869</v>
      </c>
      <c r="I716" s="142"/>
      <c r="L716" s="32"/>
      <c r="M716" s="143"/>
      <c r="T716" s="53"/>
      <c r="AT716" s="17" t="s">
        <v>143</v>
      </c>
      <c r="AU716" s="17" t="s">
        <v>14</v>
      </c>
    </row>
    <row r="717" spans="2:65" s="1" customFormat="1" ht="16.5" customHeight="1">
      <c r="B717" s="32"/>
      <c r="C717" s="166" t="s">
        <v>870</v>
      </c>
      <c r="D717" s="166" t="s">
        <v>215</v>
      </c>
      <c r="E717" s="167" t="s">
        <v>871</v>
      </c>
      <c r="F717" s="168" t="s">
        <v>872</v>
      </c>
      <c r="G717" s="169" t="s">
        <v>559</v>
      </c>
      <c r="H717" s="170">
        <v>8</v>
      </c>
      <c r="I717" s="171"/>
      <c r="J717" s="172">
        <f>ROUND(I717*H717,2)</f>
        <v>0</v>
      </c>
      <c r="K717" s="168" t="s">
        <v>138</v>
      </c>
      <c r="L717" s="173"/>
      <c r="M717" s="174" t="s">
        <v>19</v>
      </c>
      <c r="N717" s="175" t="s">
        <v>45</v>
      </c>
      <c r="P717" s="136">
        <f>O717*H717</f>
        <v>0</v>
      </c>
      <c r="Q717" s="136">
        <v>3.5E-4</v>
      </c>
      <c r="R717" s="136">
        <f>Q717*H717</f>
        <v>2.8E-3</v>
      </c>
      <c r="S717" s="136">
        <v>0</v>
      </c>
      <c r="T717" s="137">
        <f>S717*H717</f>
        <v>0</v>
      </c>
      <c r="AR717" s="138" t="s">
        <v>381</v>
      </c>
      <c r="AT717" s="138" t="s">
        <v>215</v>
      </c>
      <c r="AU717" s="138" t="s">
        <v>14</v>
      </c>
      <c r="AY717" s="17" t="s">
        <v>132</v>
      </c>
      <c r="BE717" s="139">
        <f>IF(N717="základní",J717,0)</f>
        <v>0</v>
      </c>
      <c r="BF717" s="139">
        <f>IF(N717="snížená",J717,0)</f>
        <v>0</v>
      </c>
      <c r="BG717" s="139">
        <f>IF(N717="zákl. přenesená",J717,0)</f>
        <v>0</v>
      </c>
      <c r="BH717" s="139">
        <f>IF(N717="sníž. přenesená",J717,0)</f>
        <v>0</v>
      </c>
      <c r="BI717" s="139">
        <f>IF(N717="nulová",J717,0)</f>
        <v>0</v>
      </c>
      <c r="BJ717" s="17" t="s">
        <v>14</v>
      </c>
      <c r="BK717" s="139">
        <f>ROUND(I717*H717,2)</f>
        <v>0</v>
      </c>
      <c r="BL717" s="17" t="s">
        <v>238</v>
      </c>
      <c r="BM717" s="138" t="s">
        <v>873</v>
      </c>
    </row>
    <row r="718" spans="2:65" s="1" customFormat="1" ht="10.199999999999999">
      <c r="B718" s="32"/>
      <c r="D718" s="140" t="s">
        <v>141</v>
      </c>
      <c r="F718" s="141" t="s">
        <v>872</v>
      </c>
      <c r="I718" s="142"/>
      <c r="L718" s="32"/>
      <c r="M718" s="143"/>
      <c r="T718" s="53"/>
      <c r="AT718" s="17" t="s">
        <v>141</v>
      </c>
      <c r="AU718" s="17" t="s">
        <v>14</v>
      </c>
    </row>
    <row r="719" spans="2:65" s="1" customFormat="1" ht="24.15" customHeight="1">
      <c r="B719" s="32"/>
      <c r="C719" s="127" t="s">
        <v>874</v>
      </c>
      <c r="D719" s="127" t="s">
        <v>134</v>
      </c>
      <c r="E719" s="128" t="s">
        <v>875</v>
      </c>
      <c r="F719" s="129" t="s">
        <v>876</v>
      </c>
      <c r="G719" s="130" t="s">
        <v>331</v>
      </c>
      <c r="H719" s="131">
        <v>1.6</v>
      </c>
      <c r="I719" s="132"/>
      <c r="J719" s="133">
        <f>ROUND(I719*H719,2)</f>
        <v>0</v>
      </c>
      <c r="K719" s="129" t="s">
        <v>138</v>
      </c>
      <c r="L719" s="32"/>
      <c r="M719" s="134" t="s">
        <v>19</v>
      </c>
      <c r="N719" s="135" t="s">
        <v>45</v>
      </c>
      <c r="P719" s="136">
        <f>O719*H719</f>
        <v>0</v>
      </c>
      <c r="Q719" s="136">
        <v>0</v>
      </c>
      <c r="R719" s="136">
        <f>Q719*H719</f>
        <v>0</v>
      </c>
      <c r="S719" s="136">
        <v>0</v>
      </c>
      <c r="T719" s="137">
        <f>S719*H719</f>
        <v>0</v>
      </c>
      <c r="AR719" s="138" t="s">
        <v>238</v>
      </c>
      <c r="AT719" s="138" t="s">
        <v>134</v>
      </c>
      <c r="AU719" s="138" t="s">
        <v>14</v>
      </c>
      <c r="AY719" s="17" t="s">
        <v>132</v>
      </c>
      <c r="BE719" s="139">
        <f>IF(N719="základní",J719,0)</f>
        <v>0</v>
      </c>
      <c r="BF719" s="139">
        <f>IF(N719="snížená",J719,0)</f>
        <v>0</v>
      </c>
      <c r="BG719" s="139">
        <f>IF(N719="zákl. přenesená",J719,0)</f>
        <v>0</v>
      </c>
      <c r="BH719" s="139">
        <f>IF(N719="sníž. přenesená",J719,0)</f>
        <v>0</v>
      </c>
      <c r="BI719" s="139">
        <f>IF(N719="nulová",J719,0)</f>
        <v>0</v>
      </c>
      <c r="BJ719" s="17" t="s">
        <v>14</v>
      </c>
      <c r="BK719" s="139">
        <f>ROUND(I719*H719,2)</f>
        <v>0</v>
      </c>
      <c r="BL719" s="17" t="s">
        <v>238</v>
      </c>
      <c r="BM719" s="138" t="s">
        <v>877</v>
      </c>
    </row>
    <row r="720" spans="2:65" s="1" customFormat="1" ht="19.2">
      <c r="B720" s="32"/>
      <c r="D720" s="140" t="s">
        <v>141</v>
      </c>
      <c r="F720" s="141" t="s">
        <v>878</v>
      </c>
      <c r="I720" s="142"/>
      <c r="L720" s="32"/>
      <c r="M720" s="143"/>
      <c r="T720" s="53"/>
      <c r="AT720" s="17" t="s">
        <v>141</v>
      </c>
      <c r="AU720" s="17" t="s">
        <v>14</v>
      </c>
    </row>
    <row r="721" spans="2:65" s="1" customFormat="1" ht="10.199999999999999">
      <c r="B721" s="32"/>
      <c r="D721" s="144" t="s">
        <v>143</v>
      </c>
      <c r="F721" s="145" t="s">
        <v>879</v>
      </c>
      <c r="I721" s="142"/>
      <c r="L721" s="32"/>
      <c r="M721" s="143"/>
      <c r="T721" s="53"/>
      <c r="AT721" s="17" t="s">
        <v>143</v>
      </c>
      <c r="AU721" s="17" t="s">
        <v>14</v>
      </c>
    </row>
    <row r="722" spans="2:65" s="13" customFormat="1" ht="10.199999999999999">
      <c r="B722" s="152"/>
      <c r="D722" s="140" t="s">
        <v>145</v>
      </c>
      <c r="E722" s="153" t="s">
        <v>19</v>
      </c>
      <c r="F722" s="154" t="s">
        <v>880</v>
      </c>
      <c r="H722" s="155">
        <v>1.6</v>
      </c>
      <c r="I722" s="156"/>
      <c r="L722" s="152"/>
      <c r="M722" s="157"/>
      <c r="T722" s="158"/>
      <c r="AT722" s="153" t="s">
        <v>145</v>
      </c>
      <c r="AU722" s="153" t="s">
        <v>14</v>
      </c>
      <c r="AV722" s="13" t="s">
        <v>14</v>
      </c>
      <c r="AW722" s="13" t="s">
        <v>35</v>
      </c>
      <c r="AX722" s="13" t="s">
        <v>78</v>
      </c>
      <c r="AY722" s="153" t="s">
        <v>132</v>
      </c>
    </row>
    <row r="723" spans="2:65" s="1" customFormat="1" ht="16.5" customHeight="1">
      <c r="B723" s="32"/>
      <c r="C723" s="166" t="s">
        <v>881</v>
      </c>
      <c r="D723" s="166" t="s">
        <v>215</v>
      </c>
      <c r="E723" s="167" t="s">
        <v>882</v>
      </c>
      <c r="F723" s="168" t="s">
        <v>883</v>
      </c>
      <c r="G723" s="169" t="s">
        <v>331</v>
      </c>
      <c r="H723" s="170">
        <v>1.76</v>
      </c>
      <c r="I723" s="171"/>
      <c r="J723" s="172">
        <f>ROUND(I723*H723,2)</f>
        <v>0</v>
      </c>
      <c r="K723" s="168" t="s">
        <v>138</v>
      </c>
      <c r="L723" s="173"/>
      <c r="M723" s="174" t="s">
        <v>19</v>
      </c>
      <c r="N723" s="175" t="s">
        <v>45</v>
      </c>
      <c r="P723" s="136">
        <f>O723*H723</f>
        <v>0</v>
      </c>
      <c r="Q723" s="136">
        <v>2.8500000000000001E-3</v>
      </c>
      <c r="R723" s="136">
        <f>Q723*H723</f>
        <v>5.0160000000000005E-3</v>
      </c>
      <c r="S723" s="136">
        <v>0</v>
      </c>
      <c r="T723" s="137">
        <f>S723*H723</f>
        <v>0</v>
      </c>
      <c r="AR723" s="138" t="s">
        <v>381</v>
      </c>
      <c r="AT723" s="138" t="s">
        <v>215</v>
      </c>
      <c r="AU723" s="138" t="s">
        <v>14</v>
      </c>
      <c r="AY723" s="17" t="s">
        <v>132</v>
      </c>
      <c r="BE723" s="139">
        <f>IF(N723="základní",J723,0)</f>
        <v>0</v>
      </c>
      <c r="BF723" s="139">
        <f>IF(N723="snížená",J723,0)</f>
        <v>0</v>
      </c>
      <c r="BG723" s="139">
        <f>IF(N723="zákl. přenesená",J723,0)</f>
        <v>0</v>
      </c>
      <c r="BH723" s="139">
        <f>IF(N723="sníž. přenesená",J723,0)</f>
        <v>0</v>
      </c>
      <c r="BI723" s="139">
        <f>IF(N723="nulová",J723,0)</f>
        <v>0</v>
      </c>
      <c r="BJ723" s="17" t="s">
        <v>14</v>
      </c>
      <c r="BK723" s="139">
        <f>ROUND(I723*H723,2)</f>
        <v>0</v>
      </c>
      <c r="BL723" s="17" t="s">
        <v>238</v>
      </c>
      <c r="BM723" s="138" t="s">
        <v>884</v>
      </c>
    </row>
    <row r="724" spans="2:65" s="1" customFormat="1" ht="10.199999999999999">
      <c r="B724" s="32"/>
      <c r="D724" s="140" t="s">
        <v>141</v>
      </c>
      <c r="F724" s="141" t="s">
        <v>883</v>
      </c>
      <c r="I724" s="142"/>
      <c r="L724" s="32"/>
      <c r="M724" s="143"/>
      <c r="T724" s="53"/>
      <c r="AT724" s="17" t="s">
        <v>141</v>
      </c>
      <c r="AU724" s="17" t="s">
        <v>14</v>
      </c>
    </row>
    <row r="725" spans="2:65" s="13" customFormat="1" ht="10.199999999999999">
      <c r="B725" s="152"/>
      <c r="D725" s="140" t="s">
        <v>145</v>
      </c>
      <c r="F725" s="154" t="s">
        <v>885</v>
      </c>
      <c r="H725" s="155">
        <v>1.76</v>
      </c>
      <c r="I725" s="156"/>
      <c r="L725" s="152"/>
      <c r="M725" s="157"/>
      <c r="T725" s="158"/>
      <c r="AT725" s="153" t="s">
        <v>145</v>
      </c>
      <c r="AU725" s="153" t="s">
        <v>14</v>
      </c>
      <c r="AV725" s="13" t="s">
        <v>14</v>
      </c>
      <c r="AW725" s="13" t="s">
        <v>4</v>
      </c>
      <c r="AX725" s="13" t="s">
        <v>78</v>
      </c>
      <c r="AY725" s="153" t="s">
        <v>132</v>
      </c>
    </row>
    <row r="726" spans="2:65" s="1" customFormat="1" ht="24.15" customHeight="1">
      <c r="B726" s="32"/>
      <c r="C726" s="127" t="s">
        <v>886</v>
      </c>
      <c r="D726" s="127" t="s">
        <v>134</v>
      </c>
      <c r="E726" s="128" t="s">
        <v>887</v>
      </c>
      <c r="F726" s="129" t="s">
        <v>888</v>
      </c>
      <c r="G726" s="130" t="s">
        <v>193</v>
      </c>
      <c r="H726" s="131">
        <v>8.0000000000000002E-3</v>
      </c>
      <c r="I726" s="132"/>
      <c r="J726" s="133">
        <f>ROUND(I726*H726,2)</f>
        <v>0</v>
      </c>
      <c r="K726" s="129" t="s">
        <v>138</v>
      </c>
      <c r="L726" s="32"/>
      <c r="M726" s="134" t="s">
        <v>19</v>
      </c>
      <c r="N726" s="135" t="s">
        <v>45</v>
      </c>
      <c r="P726" s="136">
        <f>O726*H726</f>
        <v>0</v>
      </c>
      <c r="Q726" s="136">
        <v>0</v>
      </c>
      <c r="R726" s="136">
        <f>Q726*H726</f>
        <v>0</v>
      </c>
      <c r="S726" s="136">
        <v>0</v>
      </c>
      <c r="T726" s="137">
        <f>S726*H726</f>
        <v>0</v>
      </c>
      <c r="AR726" s="138" t="s">
        <v>238</v>
      </c>
      <c r="AT726" s="138" t="s">
        <v>134</v>
      </c>
      <c r="AU726" s="138" t="s">
        <v>14</v>
      </c>
      <c r="AY726" s="17" t="s">
        <v>132</v>
      </c>
      <c r="BE726" s="139">
        <f>IF(N726="základní",J726,0)</f>
        <v>0</v>
      </c>
      <c r="BF726" s="139">
        <f>IF(N726="snížená",J726,0)</f>
        <v>0</v>
      </c>
      <c r="BG726" s="139">
        <f>IF(N726="zákl. přenesená",J726,0)</f>
        <v>0</v>
      </c>
      <c r="BH726" s="139">
        <f>IF(N726="sníž. přenesená",J726,0)</f>
        <v>0</v>
      </c>
      <c r="BI726" s="139">
        <f>IF(N726="nulová",J726,0)</f>
        <v>0</v>
      </c>
      <c r="BJ726" s="17" t="s">
        <v>14</v>
      </c>
      <c r="BK726" s="139">
        <f>ROUND(I726*H726,2)</f>
        <v>0</v>
      </c>
      <c r="BL726" s="17" t="s">
        <v>238</v>
      </c>
      <c r="BM726" s="138" t="s">
        <v>889</v>
      </c>
    </row>
    <row r="727" spans="2:65" s="1" customFormat="1" ht="28.8">
      <c r="B727" s="32"/>
      <c r="D727" s="140" t="s">
        <v>141</v>
      </c>
      <c r="F727" s="141" t="s">
        <v>890</v>
      </c>
      <c r="I727" s="142"/>
      <c r="L727" s="32"/>
      <c r="M727" s="143"/>
      <c r="T727" s="53"/>
      <c r="AT727" s="17" t="s">
        <v>141</v>
      </c>
      <c r="AU727" s="17" t="s">
        <v>14</v>
      </c>
    </row>
    <row r="728" spans="2:65" s="1" customFormat="1" ht="10.199999999999999">
      <c r="B728" s="32"/>
      <c r="D728" s="144" t="s">
        <v>143</v>
      </c>
      <c r="F728" s="145" t="s">
        <v>891</v>
      </c>
      <c r="I728" s="142"/>
      <c r="L728" s="32"/>
      <c r="M728" s="143"/>
      <c r="T728" s="53"/>
      <c r="AT728" s="17" t="s">
        <v>143</v>
      </c>
      <c r="AU728" s="17" t="s">
        <v>14</v>
      </c>
    </row>
    <row r="729" spans="2:65" s="11" customFormat="1" ht="22.8" customHeight="1">
      <c r="B729" s="115"/>
      <c r="D729" s="116" t="s">
        <v>72</v>
      </c>
      <c r="E729" s="125" t="s">
        <v>892</v>
      </c>
      <c r="F729" s="125" t="s">
        <v>893</v>
      </c>
      <c r="I729" s="118"/>
      <c r="J729" s="126">
        <f>BK729</f>
        <v>0</v>
      </c>
      <c r="L729" s="115"/>
      <c r="M729" s="120"/>
      <c r="P729" s="121">
        <f>SUM(P730:P774)</f>
        <v>0</v>
      </c>
      <c r="R729" s="121">
        <f>SUM(R730:R774)</f>
        <v>3.6140816700000005</v>
      </c>
      <c r="T729" s="122">
        <f>SUM(T730:T774)</f>
        <v>3.18824</v>
      </c>
      <c r="AR729" s="116" t="s">
        <v>14</v>
      </c>
      <c r="AT729" s="123" t="s">
        <v>72</v>
      </c>
      <c r="AU729" s="123" t="s">
        <v>78</v>
      </c>
      <c r="AY729" s="116" t="s">
        <v>132</v>
      </c>
      <c r="BK729" s="124">
        <f>SUM(BK730:BK774)</f>
        <v>0</v>
      </c>
    </row>
    <row r="730" spans="2:65" s="1" customFormat="1" ht="24.15" customHeight="1">
      <c r="B730" s="32"/>
      <c r="C730" s="127" t="s">
        <v>894</v>
      </c>
      <c r="D730" s="127" t="s">
        <v>134</v>
      </c>
      <c r="E730" s="128" t="s">
        <v>895</v>
      </c>
      <c r="F730" s="129" t="s">
        <v>896</v>
      </c>
      <c r="G730" s="130" t="s">
        <v>150</v>
      </c>
      <c r="H730" s="131">
        <v>0.90700000000000003</v>
      </c>
      <c r="I730" s="132"/>
      <c r="J730" s="133">
        <f>ROUND(I730*H730,2)</f>
        <v>0</v>
      </c>
      <c r="K730" s="129" t="s">
        <v>138</v>
      </c>
      <c r="L730" s="32"/>
      <c r="M730" s="134" t="s">
        <v>19</v>
      </c>
      <c r="N730" s="135" t="s">
        <v>45</v>
      </c>
      <c r="P730" s="136">
        <f>O730*H730</f>
        <v>0</v>
      </c>
      <c r="Q730" s="136">
        <v>1.2199999999999999E-3</v>
      </c>
      <c r="R730" s="136">
        <f>Q730*H730</f>
        <v>1.10654E-3</v>
      </c>
      <c r="S730" s="136">
        <v>0</v>
      </c>
      <c r="T730" s="137">
        <f>S730*H730</f>
        <v>0</v>
      </c>
      <c r="AR730" s="138" t="s">
        <v>238</v>
      </c>
      <c r="AT730" s="138" t="s">
        <v>134</v>
      </c>
      <c r="AU730" s="138" t="s">
        <v>14</v>
      </c>
      <c r="AY730" s="17" t="s">
        <v>132</v>
      </c>
      <c r="BE730" s="139">
        <f>IF(N730="základní",J730,0)</f>
        <v>0</v>
      </c>
      <c r="BF730" s="139">
        <f>IF(N730="snížená",J730,0)</f>
        <v>0</v>
      </c>
      <c r="BG730" s="139">
        <f>IF(N730="zákl. přenesená",J730,0)</f>
        <v>0</v>
      </c>
      <c r="BH730" s="139">
        <f>IF(N730="sníž. přenesená",J730,0)</f>
        <v>0</v>
      </c>
      <c r="BI730" s="139">
        <f>IF(N730="nulová",J730,0)</f>
        <v>0</v>
      </c>
      <c r="BJ730" s="17" t="s">
        <v>14</v>
      </c>
      <c r="BK730" s="139">
        <f>ROUND(I730*H730,2)</f>
        <v>0</v>
      </c>
      <c r="BL730" s="17" t="s">
        <v>238</v>
      </c>
      <c r="BM730" s="138" t="s">
        <v>897</v>
      </c>
    </row>
    <row r="731" spans="2:65" s="1" customFormat="1" ht="19.2">
      <c r="B731" s="32"/>
      <c r="D731" s="140" t="s">
        <v>141</v>
      </c>
      <c r="F731" s="141" t="s">
        <v>898</v>
      </c>
      <c r="I731" s="142"/>
      <c r="L731" s="32"/>
      <c r="M731" s="143"/>
      <c r="T731" s="53"/>
      <c r="AT731" s="17" t="s">
        <v>141</v>
      </c>
      <c r="AU731" s="17" t="s">
        <v>14</v>
      </c>
    </row>
    <row r="732" spans="2:65" s="1" customFormat="1" ht="10.199999999999999">
      <c r="B732" s="32"/>
      <c r="D732" s="144" t="s">
        <v>143</v>
      </c>
      <c r="F732" s="145" t="s">
        <v>899</v>
      </c>
      <c r="I732" s="142"/>
      <c r="L732" s="32"/>
      <c r="M732" s="143"/>
      <c r="T732" s="53"/>
      <c r="AT732" s="17" t="s">
        <v>143</v>
      </c>
      <c r="AU732" s="17" t="s">
        <v>14</v>
      </c>
    </row>
    <row r="733" spans="2:65" s="13" customFormat="1" ht="10.199999999999999">
      <c r="B733" s="152"/>
      <c r="D733" s="140" t="s">
        <v>145</v>
      </c>
      <c r="E733" s="153" t="s">
        <v>19</v>
      </c>
      <c r="F733" s="154" t="s">
        <v>900</v>
      </c>
      <c r="H733" s="155">
        <v>0.90700000000000003</v>
      </c>
      <c r="I733" s="156"/>
      <c r="L733" s="152"/>
      <c r="M733" s="157"/>
      <c r="T733" s="158"/>
      <c r="AT733" s="153" t="s">
        <v>145</v>
      </c>
      <c r="AU733" s="153" t="s">
        <v>14</v>
      </c>
      <c r="AV733" s="13" t="s">
        <v>14</v>
      </c>
      <c r="AW733" s="13" t="s">
        <v>35</v>
      </c>
      <c r="AX733" s="13" t="s">
        <v>78</v>
      </c>
      <c r="AY733" s="153" t="s">
        <v>132</v>
      </c>
    </row>
    <row r="734" spans="2:65" s="1" customFormat="1" ht="24.15" customHeight="1">
      <c r="B734" s="32"/>
      <c r="C734" s="127" t="s">
        <v>901</v>
      </c>
      <c r="D734" s="127" t="s">
        <v>134</v>
      </c>
      <c r="E734" s="128" t="s">
        <v>902</v>
      </c>
      <c r="F734" s="129" t="s">
        <v>903</v>
      </c>
      <c r="G734" s="130" t="s">
        <v>331</v>
      </c>
      <c r="H734" s="131">
        <v>36</v>
      </c>
      <c r="I734" s="132"/>
      <c r="J734" s="133">
        <f>ROUND(I734*H734,2)</f>
        <v>0</v>
      </c>
      <c r="K734" s="129" t="s">
        <v>138</v>
      </c>
      <c r="L734" s="32"/>
      <c r="M734" s="134" t="s">
        <v>19</v>
      </c>
      <c r="N734" s="135" t="s">
        <v>45</v>
      </c>
      <c r="P734" s="136">
        <f>O734*H734</f>
        <v>0</v>
      </c>
      <c r="Q734" s="136">
        <v>0</v>
      </c>
      <c r="R734" s="136">
        <f>Q734*H734</f>
        <v>0</v>
      </c>
      <c r="S734" s="136">
        <v>1.584E-2</v>
      </c>
      <c r="T734" s="137">
        <f>S734*H734</f>
        <v>0.57023999999999997</v>
      </c>
      <c r="AR734" s="138" t="s">
        <v>238</v>
      </c>
      <c r="AT734" s="138" t="s">
        <v>134</v>
      </c>
      <c r="AU734" s="138" t="s">
        <v>14</v>
      </c>
      <c r="AY734" s="17" t="s">
        <v>132</v>
      </c>
      <c r="BE734" s="139">
        <f>IF(N734="základní",J734,0)</f>
        <v>0</v>
      </c>
      <c r="BF734" s="139">
        <f>IF(N734="snížená",J734,0)</f>
        <v>0</v>
      </c>
      <c r="BG734" s="139">
        <f>IF(N734="zákl. přenesená",J734,0)</f>
        <v>0</v>
      </c>
      <c r="BH734" s="139">
        <f>IF(N734="sníž. přenesená",J734,0)</f>
        <v>0</v>
      </c>
      <c r="BI734" s="139">
        <f>IF(N734="nulová",J734,0)</f>
        <v>0</v>
      </c>
      <c r="BJ734" s="17" t="s">
        <v>14</v>
      </c>
      <c r="BK734" s="139">
        <f>ROUND(I734*H734,2)</f>
        <v>0</v>
      </c>
      <c r="BL734" s="17" t="s">
        <v>238</v>
      </c>
      <c r="BM734" s="138" t="s">
        <v>904</v>
      </c>
    </row>
    <row r="735" spans="2:65" s="1" customFormat="1" ht="28.8">
      <c r="B735" s="32"/>
      <c r="D735" s="140" t="s">
        <v>141</v>
      </c>
      <c r="F735" s="141" t="s">
        <v>905</v>
      </c>
      <c r="I735" s="142"/>
      <c r="L735" s="32"/>
      <c r="M735" s="143"/>
      <c r="T735" s="53"/>
      <c r="AT735" s="17" t="s">
        <v>141</v>
      </c>
      <c r="AU735" s="17" t="s">
        <v>14</v>
      </c>
    </row>
    <row r="736" spans="2:65" s="1" customFormat="1" ht="10.199999999999999">
      <c r="B736" s="32"/>
      <c r="D736" s="144" t="s">
        <v>143</v>
      </c>
      <c r="F736" s="145" t="s">
        <v>906</v>
      </c>
      <c r="I736" s="142"/>
      <c r="L736" s="32"/>
      <c r="M736" s="143"/>
      <c r="T736" s="53"/>
      <c r="AT736" s="17" t="s">
        <v>143</v>
      </c>
      <c r="AU736" s="17" t="s">
        <v>14</v>
      </c>
    </row>
    <row r="737" spans="2:65" s="1" customFormat="1" ht="24.15" customHeight="1">
      <c r="B737" s="32"/>
      <c r="C737" s="127" t="s">
        <v>907</v>
      </c>
      <c r="D737" s="127" t="s">
        <v>134</v>
      </c>
      <c r="E737" s="128" t="s">
        <v>908</v>
      </c>
      <c r="F737" s="129" t="s">
        <v>909</v>
      </c>
      <c r="G737" s="130" t="s">
        <v>331</v>
      </c>
      <c r="H737" s="131">
        <v>36</v>
      </c>
      <c r="I737" s="132"/>
      <c r="J737" s="133">
        <f>ROUND(I737*H737,2)</f>
        <v>0</v>
      </c>
      <c r="K737" s="129" t="s">
        <v>138</v>
      </c>
      <c r="L737" s="32"/>
      <c r="M737" s="134" t="s">
        <v>19</v>
      </c>
      <c r="N737" s="135" t="s">
        <v>45</v>
      </c>
      <c r="P737" s="136">
        <f>O737*H737</f>
        <v>0</v>
      </c>
      <c r="Q737" s="136">
        <v>1.7520000000000001E-2</v>
      </c>
      <c r="R737" s="136">
        <f>Q737*H737</f>
        <v>0.63072000000000006</v>
      </c>
      <c r="S737" s="136">
        <v>0</v>
      </c>
      <c r="T737" s="137">
        <f>S737*H737</f>
        <v>0</v>
      </c>
      <c r="AR737" s="138" t="s">
        <v>238</v>
      </c>
      <c r="AT737" s="138" t="s">
        <v>134</v>
      </c>
      <c r="AU737" s="138" t="s">
        <v>14</v>
      </c>
      <c r="AY737" s="17" t="s">
        <v>132</v>
      </c>
      <c r="BE737" s="139">
        <f>IF(N737="základní",J737,0)</f>
        <v>0</v>
      </c>
      <c r="BF737" s="139">
        <f>IF(N737="snížená",J737,0)</f>
        <v>0</v>
      </c>
      <c r="BG737" s="139">
        <f>IF(N737="zákl. přenesená",J737,0)</f>
        <v>0</v>
      </c>
      <c r="BH737" s="139">
        <f>IF(N737="sníž. přenesená",J737,0)</f>
        <v>0</v>
      </c>
      <c r="BI737" s="139">
        <f>IF(N737="nulová",J737,0)</f>
        <v>0</v>
      </c>
      <c r="BJ737" s="17" t="s">
        <v>14</v>
      </c>
      <c r="BK737" s="139">
        <f>ROUND(I737*H737,2)</f>
        <v>0</v>
      </c>
      <c r="BL737" s="17" t="s">
        <v>238</v>
      </c>
      <c r="BM737" s="138" t="s">
        <v>910</v>
      </c>
    </row>
    <row r="738" spans="2:65" s="1" customFormat="1" ht="19.2">
      <c r="B738" s="32"/>
      <c r="D738" s="140" t="s">
        <v>141</v>
      </c>
      <c r="F738" s="141" t="s">
        <v>911</v>
      </c>
      <c r="I738" s="142"/>
      <c r="L738" s="32"/>
      <c r="M738" s="143"/>
      <c r="T738" s="53"/>
      <c r="AT738" s="17" t="s">
        <v>141</v>
      </c>
      <c r="AU738" s="17" t="s">
        <v>14</v>
      </c>
    </row>
    <row r="739" spans="2:65" s="1" customFormat="1" ht="10.199999999999999">
      <c r="B739" s="32"/>
      <c r="D739" s="144" t="s">
        <v>143</v>
      </c>
      <c r="F739" s="145" t="s">
        <v>912</v>
      </c>
      <c r="I739" s="142"/>
      <c r="L739" s="32"/>
      <c r="M739" s="143"/>
      <c r="T739" s="53"/>
      <c r="AT739" s="17" t="s">
        <v>143</v>
      </c>
      <c r="AU739" s="17" t="s">
        <v>14</v>
      </c>
    </row>
    <row r="740" spans="2:65" s="1" customFormat="1" ht="24.15" customHeight="1">
      <c r="B740" s="32"/>
      <c r="C740" s="127" t="s">
        <v>913</v>
      </c>
      <c r="D740" s="127" t="s">
        <v>134</v>
      </c>
      <c r="E740" s="128" t="s">
        <v>914</v>
      </c>
      <c r="F740" s="129" t="s">
        <v>915</v>
      </c>
      <c r="G740" s="130" t="s">
        <v>137</v>
      </c>
      <c r="H740" s="131">
        <v>374</v>
      </c>
      <c r="I740" s="132"/>
      <c r="J740" s="133">
        <f>ROUND(I740*H740,2)</f>
        <v>0</v>
      </c>
      <c r="K740" s="129" t="s">
        <v>138</v>
      </c>
      <c r="L740" s="32"/>
      <c r="M740" s="134" t="s">
        <v>19</v>
      </c>
      <c r="N740" s="135" t="s">
        <v>45</v>
      </c>
      <c r="P740" s="136">
        <f>O740*H740</f>
        <v>0</v>
      </c>
      <c r="Q740" s="136">
        <v>0</v>
      </c>
      <c r="R740" s="136">
        <f>Q740*H740</f>
        <v>0</v>
      </c>
      <c r="S740" s="136">
        <v>0</v>
      </c>
      <c r="T740" s="137">
        <f>S740*H740</f>
        <v>0</v>
      </c>
      <c r="AR740" s="138" t="s">
        <v>238</v>
      </c>
      <c r="AT740" s="138" t="s">
        <v>134</v>
      </c>
      <c r="AU740" s="138" t="s">
        <v>14</v>
      </c>
      <c r="AY740" s="17" t="s">
        <v>132</v>
      </c>
      <c r="BE740" s="139">
        <f>IF(N740="základní",J740,0)</f>
        <v>0</v>
      </c>
      <c r="BF740" s="139">
        <f>IF(N740="snížená",J740,0)</f>
        <v>0</v>
      </c>
      <c r="BG740" s="139">
        <f>IF(N740="zákl. přenesená",J740,0)</f>
        <v>0</v>
      </c>
      <c r="BH740" s="139">
        <f>IF(N740="sníž. přenesená",J740,0)</f>
        <v>0</v>
      </c>
      <c r="BI740" s="139">
        <f>IF(N740="nulová",J740,0)</f>
        <v>0</v>
      </c>
      <c r="BJ740" s="17" t="s">
        <v>14</v>
      </c>
      <c r="BK740" s="139">
        <f>ROUND(I740*H740,2)</f>
        <v>0</v>
      </c>
      <c r="BL740" s="17" t="s">
        <v>238</v>
      </c>
      <c r="BM740" s="138" t="s">
        <v>916</v>
      </c>
    </row>
    <row r="741" spans="2:65" s="1" customFormat="1" ht="19.2">
      <c r="B741" s="32"/>
      <c r="D741" s="140" t="s">
        <v>141</v>
      </c>
      <c r="F741" s="141" t="s">
        <v>917</v>
      </c>
      <c r="I741" s="142"/>
      <c r="L741" s="32"/>
      <c r="M741" s="143"/>
      <c r="T741" s="53"/>
      <c r="AT741" s="17" t="s">
        <v>141</v>
      </c>
      <c r="AU741" s="17" t="s">
        <v>14</v>
      </c>
    </row>
    <row r="742" spans="2:65" s="1" customFormat="1" ht="10.199999999999999">
      <c r="B742" s="32"/>
      <c r="D742" s="144" t="s">
        <v>143</v>
      </c>
      <c r="F742" s="145" t="s">
        <v>918</v>
      </c>
      <c r="I742" s="142"/>
      <c r="L742" s="32"/>
      <c r="M742" s="143"/>
      <c r="T742" s="53"/>
      <c r="AT742" s="17" t="s">
        <v>143</v>
      </c>
      <c r="AU742" s="17" t="s">
        <v>14</v>
      </c>
    </row>
    <row r="743" spans="2:65" s="13" customFormat="1" ht="10.199999999999999">
      <c r="B743" s="152"/>
      <c r="D743" s="140" t="s">
        <v>145</v>
      </c>
      <c r="E743" s="153" t="s">
        <v>19</v>
      </c>
      <c r="F743" s="154" t="s">
        <v>690</v>
      </c>
      <c r="H743" s="155">
        <v>374</v>
      </c>
      <c r="I743" s="156"/>
      <c r="L743" s="152"/>
      <c r="M743" s="157"/>
      <c r="T743" s="158"/>
      <c r="AT743" s="153" t="s">
        <v>145</v>
      </c>
      <c r="AU743" s="153" t="s">
        <v>14</v>
      </c>
      <c r="AV743" s="13" t="s">
        <v>14</v>
      </c>
      <c r="AW743" s="13" t="s">
        <v>35</v>
      </c>
      <c r="AX743" s="13" t="s">
        <v>78</v>
      </c>
      <c r="AY743" s="153" t="s">
        <v>132</v>
      </c>
    </row>
    <row r="744" spans="2:65" s="1" customFormat="1" ht="24.15" customHeight="1">
      <c r="B744" s="32"/>
      <c r="C744" s="166" t="s">
        <v>919</v>
      </c>
      <c r="D744" s="166" t="s">
        <v>215</v>
      </c>
      <c r="E744" s="167" t="s">
        <v>920</v>
      </c>
      <c r="F744" s="168" t="s">
        <v>921</v>
      </c>
      <c r="G744" s="169" t="s">
        <v>150</v>
      </c>
      <c r="H744" s="170">
        <v>2.3559999999999999</v>
      </c>
      <c r="I744" s="171"/>
      <c r="J744" s="172">
        <f>ROUND(I744*H744,2)</f>
        <v>0</v>
      </c>
      <c r="K744" s="168" t="s">
        <v>138</v>
      </c>
      <c r="L744" s="173"/>
      <c r="M744" s="174" t="s">
        <v>19</v>
      </c>
      <c r="N744" s="175" t="s">
        <v>45</v>
      </c>
      <c r="P744" s="136">
        <f>O744*H744</f>
        <v>0</v>
      </c>
      <c r="Q744" s="136">
        <v>0.55000000000000004</v>
      </c>
      <c r="R744" s="136">
        <f>Q744*H744</f>
        <v>1.2958000000000001</v>
      </c>
      <c r="S744" s="136">
        <v>0</v>
      </c>
      <c r="T744" s="137">
        <f>S744*H744</f>
        <v>0</v>
      </c>
      <c r="AR744" s="138" t="s">
        <v>381</v>
      </c>
      <c r="AT744" s="138" t="s">
        <v>215</v>
      </c>
      <c r="AU744" s="138" t="s">
        <v>14</v>
      </c>
      <c r="AY744" s="17" t="s">
        <v>132</v>
      </c>
      <c r="BE744" s="139">
        <f>IF(N744="základní",J744,0)</f>
        <v>0</v>
      </c>
      <c r="BF744" s="139">
        <f>IF(N744="snížená",J744,0)</f>
        <v>0</v>
      </c>
      <c r="BG744" s="139">
        <f>IF(N744="zákl. přenesená",J744,0)</f>
        <v>0</v>
      </c>
      <c r="BH744" s="139">
        <f>IF(N744="sníž. přenesená",J744,0)</f>
        <v>0</v>
      </c>
      <c r="BI744" s="139">
        <f>IF(N744="nulová",J744,0)</f>
        <v>0</v>
      </c>
      <c r="BJ744" s="17" t="s">
        <v>14</v>
      </c>
      <c r="BK744" s="139">
        <f>ROUND(I744*H744,2)</f>
        <v>0</v>
      </c>
      <c r="BL744" s="17" t="s">
        <v>238</v>
      </c>
      <c r="BM744" s="138" t="s">
        <v>922</v>
      </c>
    </row>
    <row r="745" spans="2:65" s="1" customFormat="1" ht="10.199999999999999">
      <c r="B745" s="32"/>
      <c r="D745" s="140" t="s">
        <v>141</v>
      </c>
      <c r="F745" s="141" t="s">
        <v>921</v>
      </c>
      <c r="I745" s="142"/>
      <c r="L745" s="32"/>
      <c r="M745" s="143"/>
      <c r="T745" s="53"/>
      <c r="AT745" s="17" t="s">
        <v>141</v>
      </c>
      <c r="AU745" s="17" t="s">
        <v>14</v>
      </c>
    </row>
    <row r="746" spans="2:65" s="13" customFormat="1" ht="10.199999999999999">
      <c r="B746" s="152"/>
      <c r="D746" s="140" t="s">
        <v>145</v>
      </c>
      <c r="E746" s="153" t="s">
        <v>19</v>
      </c>
      <c r="F746" s="154" t="s">
        <v>923</v>
      </c>
      <c r="H746" s="155">
        <v>2.3559999999999999</v>
      </c>
      <c r="I746" s="156"/>
      <c r="L746" s="152"/>
      <c r="M746" s="157"/>
      <c r="T746" s="158"/>
      <c r="AT746" s="153" t="s">
        <v>145</v>
      </c>
      <c r="AU746" s="153" t="s">
        <v>14</v>
      </c>
      <c r="AV746" s="13" t="s">
        <v>14</v>
      </c>
      <c r="AW746" s="13" t="s">
        <v>35</v>
      </c>
      <c r="AX746" s="13" t="s">
        <v>78</v>
      </c>
      <c r="AY746" s="153" t="s">
        <v>132</v>
      </c>
    </row>
    <row r="747" spans="2:65" s="1" customFormat="1" ht="16.5" customHeight="1">
      <c r="B747" s="32"/>
      <c r="C747" s="127" t="s">
        <v>924</v>
      </c>
      <c r="D747" s="127" t="s">
        <v>134</v>
      </c>
      <c r="E747" s="128" t="s">
        <v>925</v>
      </c>
      <c r="F747" s="129" t="s">
        <v>926</v>
      </c>
      <c r="G747" s="130" t="s">
        <v>331</v>
      </c>
      <c r="H747" s="131">
        <v>935</v>
      </c>
      <c r="I747" s="132"/>
      <c r="J747" s="133">
        <f>ROUND(I747*H747,2)</f>
        <v>0</v>
      </c>
      <c r="K747" s="129" t="s">
        <v>138</v>
      </c>
      <c r="L747" s="32"/>
      <c r="M747" s="134" t="s">
        <v>19</v>
      </c>
      <c r="N747" s="135" t="s">
        <v>45</v>
      </c>
      <c r="P747" s="136">
        <f>O747*H747</f>
        <v>0</v>
      </c>
      <c r="Q747" s="136">
        <v>0</v>
      </c>
      <c r="R747" s="136">
        <f>Q747*H747</f>
        <v>0</v>
      </c>
      <c r="S747" s="136">
        <v>0</v>
      </c>
      <c r="T747" s="137">
        <f>S747*H747</f>
        <v>0</v>
      </c>
      <c r="AR747" s="138" t="s">
        <v>238</v>
      </c>
      <c r="AT747" s="138" t="s">
        <v>134</v>
      </c>
      <c r="AU747" s="138" t="s">
        <v>14</v>
      </c>
      <c r="AY747" s="17" t="s">
        <v>132</v>
      </c>
      <c r="BE747" s="139">
        <f>IF(N747="základní",J747,0)</f>
        <v>0</v>
      </c>
      <c r="BF747" s="139">
        <f>IF(N747="snížená",J747,0)</f>
        <v>0</v>
      </c>
      <c r="BG747" s="139">
        <f>IF(N747="zákl. přenesená",J747,0)</f>
        <v>0</v>
      </c>
      <c r="BH747" s="139">
        <f>IF(N747="sníž. přenesená",J747,0)</f>
        <v>0</v>
      </c>
      <c r="BI747" s="139">
        <f>IF(N747="nulová",J747,0)</f>
        <v>0</v>
      </c>
      <c r="BJ747" s="17" t="s">
        <v>14</v>
      </c>
      <c r="BK747" s="139">
        <f>ROUND(I747*H747,2)</f>
        <v>0</v>
      </c>
      <c r="BL747" s="17" t="s">
        <v>238</v>
      </c>
      <c r="BM747" s="138" t="s">
        <v>927</v>
      </c>
    </row>
    <row r="748" spans="2:65" s="1" customFormat="1" ht="10.199999999999999">
      <c r="B748" s="32"/>
      <c r="D748" s="140" t="s">
        <v>141</v>
      </c>
      <c r="F748" s="141" t="s">
        <v>928</v>
      </c>
      <c r="I748" s="142"/>
      <c r="L748" s="32"/>
      <c r="M748" s="143"/>
      <c r="T748" s="53"/>
      <c r="AT748" s="17" t="s">
        <v>141</v>
      </c>
      <c r="AU748" s="17" t="s">
        <v>14</v>
      </c>
    </row>
    <row r="749" spans="2:65" s="1" customFormat="1" ht="10.199999999999999">
      <c r="B749" s="32"/>
      <c r="D749" s="144" t="s">
        <v>143</v>
      </c>
      <c r="F749" s="145" t="s">
        <v>929</v>
      </c>
      <c r="I749" s="142"/>
      <c r="L749" s="32"/>
      <c r="M749" s="143"/>
      <c r="T749" s="53"/>
      <c r="AT749" s="17" t="s">
        <v>143</v>
      </c>
      <c r="AU749" s="17" t="s">
        <v>14</v>
      </c>
    </row>
    <row r="750" spans="2:65" s="13" customFormat="1" ht="10.199999999999999">
      <c r="B750" s="152"/>
      <c r="D750" s="140" t="s">
        <v>145</v>
      </c>
      <c r="E750" s="153" t="s">
        <v>19</v>
      </c>
      <c r="F750" s="154" t="s">
        <v>930</v>
      </c>
      <c r="H750" s="155">
        <v>935</v>
      </c>
      <c r="I750" s="156"/>
      <c r="L750" s="152"/>
      <c r="M750" s="157"/>
      <c r="T750" s="158"/>
      <c r="AT750" s="153" t="s">
        <v>145</v>
      </c>
      <c r="AU750" s="153" t="s">
        <v>14</v>
      </c>
      <c r="AV750" s="13" t="s">
        <v>14</v>
      </c>
      <c r="AW750" s="13" t="s">
        <v>35</v>
      </c>
      <c r="AX750" s="13" t="s">
        <v>78</v>
      </c>
      <c r="AY750" s="153" t="s">
        <v>132</v>
      </c>
    </row>
    <row r="751" spans="2:65" s="1" customFormat="1" ht="24.15" customHeight="1">
      <c r="B751" s="32"/>
      <c r="C751" s="166" t="s">
        <v>931</v>
      </c>
      <c r="D751" s="166" t="s">
        <v>215</v>
      </c>
      <c r="E751" s="167" t="s">
        <v>932</v>
      </c>
      <c r="F751" s="168" t="s">
        <v>933</v>
      </c>
      <c r="G751" s="169" t="s">
        <v>150</v>
      </c>
      <c r="H751" s="170">
        <v>2.6930000000000001</v>
      </c>
      <c r="I751" s="171"/>
      <c r="J751" s="172">
        <f>ROUND(I751*H751,2)</f>
        <v>0</v>
      </c>
      <c r="K751" s="168" t="s">
        <v>138</v>
      </c>
      <c r="L751" s="173"/>
      <c r="M751" s="174" t="s">
        <v>19</v>
      </c>
      <c r="N751" s="175" t="s">
        <v>45</v>
      </c>
      <c r="P751" s="136">
        <f>O751*H751</f>
        <v>0</v>
      </c>
      <c r="Q751" s="136">
        <v>0.55000000000000004</v>
      </c>
      <c r="R751" s="136">
        <f>Q751*H751</f>
        <v>1.4811500000000002</v>
      </c>
      <c r="S751" s="136">
        <v>0</v>
      </c>
      <c r="T751" s="137">
        <f>S751*H751</f>
        <v>0</v>
      </c>
      <c r="AR751" s="138" t="s">
        <v>381</v>
      </c>
      <c r="AT751" s="138" t="s">
        <v>215</v>
      </c>
      <c r="AU751" s="138" t="s">
        <v>14</v>
      </c>
      <c r="AY751" s="17" t="s">
        <v>132</v>
      </c>
      <c r="BE751" s="139">
        <f>IF(N751="základní",J751,0)</f>
        <v>0</v>
      </c>
      <c r="BF751" s="139">
        <f>IF(N751="snížená",J751,0)</f>
        <v>0</v>
      </c>
      <c r="BG751" s="139">
        <f>IF(N751="zákl. přenesená",J751,0)</f>
        <v>0</v>
      </c>
      <c r="BH751" s="139">
        <f>IF(N751="sníž. přenesená",J751,0)</f>
        <v>0</v>
      </c>
      <c r="BI751" s="139">
        <f>IF(N751="nulová",J751,0)</f>
        <v>0</v>
      </c>
      <c r="BJ751" s="17" t="s">
        <v>14</v>
      </c>
      <c r="BK751" s="139">
        <f>ROUND(I751*H751,2)</f>
        <v>0</v>
      </c>
      <c r="BL751" s="17" t="s">
        <v>238</v>
      </c>
      <c r="BM751" s="138" t="s">
        <v>934</v>
      </c>
    </row>
    <row r="752" spans="2:65" s="1" customFormat="1" ht="10.199999999999999">
      <c r="B752" s="32"/>
      <c r="D752" s="140" t="s">
        <v>141</v>
      </c>
      <c r="F752" s="141" t="s">
        <v>933</v>
      </c>
      <c r="I752" s="142"/>
      <c r="L752" s="32"/>
      <c r="M752" s="143"/>
      <c r="T752" s="53"/>
      <c r="AT752" s="17" t="s">
        <v>141</v>
      </c>
      <c r="AU752" s="17" t="s">
        <v>14</v>
      </c>
    </row>
    <row r="753" spans="2:65" s="13" customFormat="1" ht="10.199999999999999">
      <c r="B753" s="152"/>
      <c r="D753" s="140" t="s">
        <v>145</v>
      </c>
      <c r="E753" s="153" t="s">
        <v>19</v>
      </c>
      <c r="F753" s="154" t="s">
        <v>935</v>
      </c>
      <c r="H753" s="155">
        <v>2.6930000000000001</v>
      </c>
      <c r="I753" s="156"/>
      <c r="L753" s="152"/>
      <c r="M753" s="157"/>
      <c r="T753" s="158"/>
      <c r="AT753" s="153" t="s">
        <v>145</v>
      </c>
      <c r="AU753" s="153" t="s">
        <v>14</v>
      </c>
      <c r="AV753" s="13" t="s">
        <v>14</v>
      </c>
      <c r="AW753" s="13" t="s">
        <v>35</v>
      </c>
      <c r="AX753" s="13" t="s">
        <v>78</v>
      </c>
      <c r="AY753" s="153" t="s">
        <v>132</v>
      </c>
    </row>
    <row r="754" spans="2:65" s="1" customFormat="1" ht="24.15" customHeight="1">
      <c r="B754" s="32"/>
      <c r="C754" s="127" t="s">
        <v>936</v>
      </c>
      <c r="D754" s="127" t="s">
        <v>134</v>
      </c>
      <c r="E754" s="128" t="s">
        <v>937</v>
      </c>
      <c r="F754" s="129" t="s">
        <v>938</v>
      </c>
      <c r="G754" s="130" t="s">
        <v>137</v>
      </c>
      <c r="H754" s="131">
        <v>374</v>
      </c>
      <c r="I754" s="132"/>
      <c r="J754" s="133">
        <f>ROUND(I754*H754,2)</f>
        <v>0</v>
      </c>
      <c r="K754" s="129" t="s">
        <v>138</v>
      </c>
      <c r="L754" s="32"/>
      <c r="M754" s="134" t="s">
        <v>19</v>
      </c>
      <c r="N754" s="135" t="s">
        <v>45</v>
      </c>
      <c r="P754" s="136">
        <f>O754*H754</f>
        <v>0</v>
      </c>
      <c r="Q754" s="136">
        <v>0</v>
      </c>
      <c r="R754" s="136">
        <f>Q754*H754</f>
        <v>0</v>
      </c>
      <c r="S754" s="136">
        <v>7.0000000000000001E-3</v>
      </c>
      <c r="T754" s="137">
        <f>S754*H754</f>
        <v>2.6179999999999999</v>
      </c>
      <c r="AR754" s="138" t="s">
        <v>238</v>
      </c>
      <c r="AT754" s="138" t="s">
        <v>134</v>
      </c>
      <c r="AU754" s="138" t="s">
        <v>14</v>
      </c>
      <c r="AY754" s="17" t="s">
        <v>132</v>
      </c>
      <c r="BE754" s="139">
        <f>IF(N754="základní",J754,0)</f>
        <v>0</v>
      </c>
      <c r="BF754" s="139">
        <f>IF(N754="snížená",J754,0)</f>
        <v>0</v>
      </c>
      <c r="BG754" s="139">
        <f>IF(N754="zákl. přenesená",J754,0)</f>
        <v>0</v>
      </c>
      <c r="BH754" s="139">
        <f>IF(N754="sníž. přenesená",J754,0)</f>
        <v>0</v>
      </c>
      <c r="BI754" s="139">
        <f>IF(N754="nulová",J754,0)</f>
        <v>0</v>
      </c>
      <c r="BJ754" s="17" t="s">
        <v>14</v>
      </c>
      <c r="BK754" s="139">
        <f>ROUND(I754*H754,2)</f>
        <v>0</v>
      </c>
      <c r="BL754" s="17" t="s">
        <v>238</v>
      </c>
      <c r="BM754" s="138" t="s">
        <v>939</v>
      </c>
    </row>
    <row r="755" spans="2:65" s="1" customFormat="1" ht="28.8">
      <c r="B755" s="32"/>
      <c r="D755" s="140" t="s">
        <v>141</v>
      </c>
      <c r="F755" s="141" t="s">
        <v>940</v>
      </c>
      <c r="I755" s="142"/>
      <c r="L755" s="32"/>
      <c r="M755" s="143"/>
      <c r="T755" s="53"/>
      <c r="AT755" s="17" t="s">
        <v>141</v>
      </c>
      <c r="AU755" s="17" t="s">
        <v>14</v>
      </c>
    </row>
    <row r="756" spans="2:65" s="1" customFormat="1" ht="10.199999999999999">
      <c r="B756" s="32"/>
      <c r="D756" s="144" t="s">
        <v>143</v>
      </c>
      <c r="F756" s="145" t="s">
        <v>941</v>
      </c>
      <c r="I756" s="142"/>
      <c r="L756" s="32"/>
      <c r="M756" s="143"/>
      <c r="T756" s="53"/>
      <c r="AT756" s="17" t="s">
        <v>143</v>
      </c>
      <c r="AU756" s="17" t="s">
        <v>14</v>
      </c>
    </row>
    <row r="757" spans="2:65" s="13" customFormat="1" ht="10.199999999999999">
      <c r="B757" s="152"/>
      <c r="D757" s="140" t="s">
        <v>145</v>
      </c>
      <c r="E757" s="153" t="s">
        <v>19</v>
      </c>
      <c r="F757" s="154" t="s">
        <v>690</v>
      </c>
      <c r="H757" s="155">
        <v>374</v>
      </c>
      <c r="I757" s="156"/>
      <c r="L757" s="152"/>
      <c r="M757" s="157"/>
      <c r="T757" s="158"/>
      <c r="AT757" s="153" t="s">
        <v>145</v>
      </c>
      <c r="AU757" s="153" t="s">
        <v>14</v>
      </c>
      <c r="AV757" s="13" t="s">
        <v>14</v>
      </c>
      <c r="AW757" s="13" t="s">
        <v>35</v>
      </c>
      <c r="AX757" s="13" t="s">
        <v>78</v>
      </c>
      <c r="AY757" s="153" t="s">
        <v>132</v>
      </c>
    </row>
    <row r="758" spans="2:65" s="1" customFormat="1" ht="24.15" customHeight="1">
      <c r="B758" s="32"/>
      <c r="C758" s="127" t="s">
        <v>942</v>
      </c>
      <c r="D758" s="127" t="s">
        <v>134</v>
      </c>
      <c r="E758" s="128" t="s">
        <v>943</v>
      </c>
      <c r="F758" s="129" t="s">
        <v>944</v>
      </c>
      <c r="G758" s="130" t="s">
        <v>150</v>
      </c>
      <c r="H758" s="131">
        <v>5.0490000000000004</v>
      </c>
      <c r="I758" s="132"/>
      <c r="J758" s="133">
        <f>ROUND(I758*H758,2)</f>
        <v>0</v>
      </c>
      <c r="K758" s="129" t="s">
        <v>138</v>
      </c>
      <c r="L758" s="32"/>
      <c r="M758" s="134" t="s">
        <v>19</v>
      </c>
      <c r="N758" s="135" t="s">
        <v>45</v>
      </c>
      <c r="P758" s="136">
        <f>O758*H758</f>
        <v>0</v>
      </c>
      <c r="Q758" s="136">
        <v>2.3369999999999998E-2</v>
      </c>
      <c r="R758" s="136">
        <f>Q758*H758</f>
        <v>0.11799513</v>
      </c>
      <c r="S758" s="136">
        <v>0</v>
      </c>
      <c r="T758" s="137">
        <f>S758*H758</f>
        <v>0</v>
      </c>
      <c r="AR758" s="138" t="s">
        <v>238</v>
      </c>
      <c r="AT758" s="138" t="s">
        <v>134</v>
      </c>
      <c r="AU758" s="138" t="s">
        <v>14</v>
      </c>
      <c r="AY758" s="17" t="s">
        <v>132</v>
      </c>
      <c r="BE758" s="139">
        <f>IF(N758="základní",J758,0)</f>
        <v>0</v>
      </c>
      <c r="BF758" s="139">
        <f>IF(N758="snížená",J758,0)</f>
        <v>0</v>
      </c>
      <c r="BG758" s="139">
        <f>IF(N758="zákl. přenesená",J758,0)</f>
        <v>0</v>
      </c>
      <c r="BH758" s="139">
        <f>IF(N758="sníž. přenesená",J758,0)</f>
        <v>0</v>
      </c>
      <c r="BI758" s="139">
        <f>IF(N758="nulová",J758,0)</f>
        <v>0</v>
      </c>
      <c r="BJ758" s="17" t="s">
        <v>14</v>
      </c>
      <c r="BK758" s="139">
        <f>ROUND(I758*H758,2)</f>
        <v>0</v>
      </c>
      <c r="BL758" s="17" t="s">
        <v>238</v>
      </c>
      <c r="BM758" s="138" t="s">
        <v>945</v>
      </c>
    </row>
    <row r="759" spans="2:65" s="1" customFormat="1" ht="19.2">
      <c r="B759" s="32"/>
      <c r="D759" s="140" t="s">
        <v>141</v>
      </c>
      <c r="F759" s="141" t="s">
        <v>946</v>
      </c>
      <c r="I759" s="142"/>
      <c r="L759" s="32"/>
      <c r="M759" s="143"/>
      <c r="T759" s="53"/>
      <c r="AT759" s="17" t="s">
        <v>141</v>
      </c>
      <c r="AU759" s="17" t="s">
        <v>14</v>
      </c>
    </row>
    <row r="760" spans="2:65" s="1" customFormat="1" ht="10.199999999999999">
      <c r="B760" s="32"/>
      <c r="D760" s="144" t="s">
        <v>143</v>
      </c>
      <c r="F760" s="145" t="s">
        <v>947</v>
      </c>
      <c r="I760" s="142"/>
      <c r="L760" s="32"/>
      <c r="M760" s="143"/>
      <c r="T760" s="53"/>
      <c r="AT760" s="17" t="s">
        <v>143</v>
      </c>
      <c r="AU760" s="17" t="s">
        <v>14</v>
      </c>
    </row>
    <row r="761" spans="2:65" s="13" customFormat="1" ht="10.199999999999999">
      <c r="B761" s="152"/>
      <c r="D761" s="140" t="s">
        <v>145</v>
      </c>
      <c r="E761" s="153" t="s">
        <v>19</v>
      </c>
      <c r="F761" s="154" t="s">
        <v>923</v>
      </c>
      <c r="H761" s="155">
        <v>2.3559999999999999</v>
      </c>
      <c r="I761" s="156"/>
      <c r="L761" s="152"/>
      <c r="M761" s="157"/>
      <c r="T761" s="158"/>
      <c r="AT761" s="153" t="s">
        <v>145</v>
      </c>
      <c r="AU761" s="153" t="s">
        <v>14</v>
      </c>
      <c r="AV761" s="13" t="s">
        <v>14</v>
      </c>
      <c r="AW761" s="13" t="s">
        <v>35</v>
      </c>
      <c r="AX761" s="13" t="s">
        <v>73</v>
      </c>
      <c r="AY761" s="153" t="s">
        <v>132</v>
      </c>
    </row>
    <row r="762" spans="2:65" s="13" customFormat="1" ht="10.199999999999999">
      <c r="B762" s="152"/>
      <c r="D762" s="140" t="s">
        <v>145</v>
      </c>
      <c r="E762" s="153" t="s">
        <v>19</v>
      </c>
      <c r="F762" s="154" t="s">
        <v>935</v>
      </c>
      <c r="H762" s="155">
        <v>2.6930000000000001</v>
      </c>
      <c r="I762" s="156"/>
      <c r="L762" s="152"/>
      <c r="M762" s="157"/>
      <c r="T762" s="158"/>
      <c r="AT762" s="153" t="s">
        <v>145</v>
      </c>
      <c r="AU762" s="153" t="s">
        <v>14</v>
      </c>
      <c r="AV762" s="13" t="s">
        <v>14</v>
      </c>
      <c r="AW762" s="13" t="s">
        <v>35</v>
      </c>
      <c r="AX762" s="13" t="s">
        <v>73</v>
      </c>
      <c r="AY762" s="153" t="s">
        <v>132</v>
      </c>
    </row>
    <row r="763" spans="2:65" s="14" customFormat="1" ht="10.199999999999999">
      <c r="B763" s="159"/>
      <c r="D763" s="140" t="s">
        <v>145</v>
      </c>
      <c r="E763" s="160" t="s">
        <v>19</v>
      </c>
      <c r="F763" s="161" t="s">
        <v>184</v>
      </c>
      <c r="H763" s="162">
        <v>5.0490000000000004</v>
      </c>
      <c r="I763" s="163"/>
      <c r="L763" s="159"/>
      <c r="M763" s="164"/>
      <c r="T763" s="165"/>
      <c r="AT763" s="160" t="s">
        <v>145</v>
      </c>
      <c r="AU763" s="160" t="s">
        <v>14</v>
      </c>
      <c r="AV763" s="14" t="s">
        <v>139</v>
      </c>
      <c r="AW763" s="14" t="s">
        <v>35</v>
      </c>
      <c r="AX763" s="14" t="s">
        <v>78</v>
      </c>
      <c r="AY763" s="160" t="s">
        <v>132</v>
      </c>
    </row>
    <row r="764" spans="2:65" s="1" customFormat="1" ht="24.15" customHeight="1">
      <c r="B764" s="32"/>
      <c r="C764" s="127" t="s">
        <v>948</v>
      </c>
      <c r="D764" s="127" t="s">
        <v>134</v>
      </c>
      <c r="E764" s="128" t="s">
        <v>949</v>
      </c>
      <c r="F764" s="129" t="s">
        <v>950</v>
      </c>
      <c r="G764" s="130" t="s">
        <v>150</v>
      </c>
      <c r="H764" s="131">
        <v>1</v>
      </c>
      <c r="I764" s="132"/>
      <c r="J764" s="133">
        <f>ROUND(I764*H764,2)</f>
        <v>0</v>
      </c>
      <c r="K764" s="129" t="s">
        <v>138</v>
      </c>
      <c r="L764" s="32"/>
      <c r="M764" s="134" t="s">
        <v>19</v>
      </c>
      <c r="N764" s="135" t="s">
        <v>45</v>
      </c>
      <c r="P764" s="136">
        <f>O764*H764</f>
        <v>0</v>
      </c>
      <c r="Q764" s="136">
        <v>2.4469999999999999E-2</v>
      </c>
      <c r="R764" s="136">
        <f>Q764*H764</f>
        <v>2.4469999999999999E-2</v>
      </c>
      <c r="S764" s="136">
        <v>0</v>
      </c>
      <c r="T764" s="137">
        <f>S764*H764</f>
        <v>0</v>
      </c>
      <c r="AR764" s="138" t="s">
        <v>238</v>
      </c>
      <c r="AT764" s="138" t="s">
        <v>134</v>
      </c>
      <c r="AU764" s="138" t="s">
        <v>14</v>
      </c>
      <c r="AY764" s="17" t="s">
        <v>132</v>
      </c>
      <c r="BE764" s="139">
        <f>IF(N764="základní",J764,0)</f>
        <v>0</v>
      </c>
      <c r="BF764" s="139">
        <f>IF(N764="snížená",J764,0)</f>
        <v>0</v>
      </c>
      <c r="BG764" s="139">
        <f>IF(N764="zákl. přenesená",J764,0)</f>
        <v>0</v>
      </c>
      <c r="BH764" s="139">
        <f>IF(N764="sníž. přenesená",J764,0)</f>
        <v>0</v>
      </c>
      <c r="BI764" s="139">
        <f>IF(N764="nulová",J764,0)</f>
        <v>0</v>
      </c>
      <c r="BJ764" s="17" t="s">
        <v>14</v>
      </c>
      <c r="BK764" s="139">
        <f>ROUND(I764*H764,2)</f>
        <v>0</v>
      </c>
      <c r="BL764" s="17" t="s">
        <v>238</v>
      </c>
      <c r="BM764" s="138" t="s">
        <v>951</v>
      </c>
    </row>
    <row r="765" spans="2:65" s="1" customFormat="1" ht="19.2">
      <c r="B765" s="32"/>
      <c r="D765" s="140" t="s">
        <v>141</v>
      </c>
      <c r="F765" s="141" t="s">
        <v>952</v>
      </c>
      <c r="I765" s="142"/>
      <c r="L765" s="32"/>
      <c r="M765" s="143"/>
      <c r="T765" s="53"/>
      <c r="AT765" s="17" t="s">
        <v>141</v>
      </c>
      <c r="AU765" s="17" t="s">
        <v>14</v>
      </c>
    </row>
    <row r="766" spans="2:65" s="1" customFormat="1" ht="10.199999999999999">
      <c r="B766" s="32"/>
      <c r="D766" s="144" t="s">
        <v>143</v>
      </c>
      <c r="F766" s="145" t="s">
        <v>953</v>
      </c>
      <c r="I766" s="142"/>
      <c r="L766" s="32"/>
      <c r="M766" s="143"/>
      <c r="T766" s="53"/>
      <c r="AT766" s="17" t="s">
        <v>143</v>
      </c>
      <c r="AU766" s="17" t="s">
        <v>14</v>
      </c>
    </row>
    <row r="767" spans="2:65" s="1" customFormat="1" ht="24.15" customHeight="1">
      <c r="B767" s="32"/>
      <c r="C767" s="127" t="s">
        <v>954</v>
      </c>
      <c r="D767" s="127" t="s">
        <v>134</v>
      </c>
      <c r="E767" s="128" t="s">
        <v>955</v>
      </c>
      <c r="F767" s="129" t="s">
        <v>956</v>
      </c>
      <c r="G767" s="130" t="s">
        <v>137</v>
      </c>
      <c r="H767" s="131">
        <v>4</v>
      </c>
      <c r="I767" s="132"/>
      <c r="J767" s="133">
        <f>ROUND(I767*H767,2)</f>
        <v>0</v>
      </c>
      <c r="K767" s="129" t="s">
        <v>138</v>
      </c>
      <c r="L767" s="32"/>
      <c r="M767" s="134" t="s">
        <v>19</v>
      </c>
      <c r="N767" s="135" t="s">
        <v>45</v>
      </c>
      <c r="P767" s="136">
        <f>O767*H767</f>
        <v>0</v>
      </c>
      <c r="Q767" s="136">
        <v>1.5709999999999998E-2</v>
      </c>
      <c r="R767" s="136">
        <f>Q767*H767</f>
        <v>6.2839999999999993E-2</v>
      </c>
      <c r="S767" s="136">
        <v>0</v>
      </c>
      <c r="T767" s="137">
        <f>S767*H767</f>
        <v>0</v>
      </c>
      <c r="AR767" s="138" t="s">
        <v>238</v>
      </c>
      <c r="AT767" s="138" t="s">
        <v>134</v>
      </c>
      <c r="AU767" s="138" t="s">
        <v>14</v>
      </c>
      <c r="AY767" s="17" t="s">
        <v>132</v>
      </c>
      <c r="BE767" s="139">
        <f>IF(N767="základní",J767,0)</f>
        <v>0</v>
      </c>
      <c r="BF767" s="139">
        <f>IF(N767="snížená",J767,0)</f>
        <v>0</v>
      </c>
      <c r="BG767" s="139">
        <f>IF(N767="zákl. přenesená",J767,0)</f>
        <v>0</v>
      </c>
      <c r="BH767" s="139">
        <f>IF(N767="sníž. přenesená",J767,0)</f>
        <v>0</v>
      </c>
      <c r="BI767" s="139">
        <f>IF(N767="nulová",J767,0)</f>
        <v>0</v>
      </c>
      <c r="BJ767" s="17" t="s">
        <v>14</v>
      </c>
      <c r="BK767" s="139">
        <f>ROUND(I767*H767,2)</f>
        <v>0</v>
      </c>
      <c r="BL767" s="17" t="s">
        <v>238</v>
      </c>
      <c r="BM767" s="138" t="s">
        <v>957</v>
      </c>
    </row>
    <row r="768" spans="2:65" s="1" customFormat="1" ht="28.8">
      <c r="B768" s="32"/>
      <c r="D768" s="140" t="s">
        <v>141</v>
      </c>
      <c r="F768" s="141" t="s">
        <v>958</v>
      </c>
      <c r="I768" s="142"/>
      <c r="L768" s="32"/>
      <c r="M768" s="143"/>
      <c r="T768" s="53"/>
      <c r="AT768" s="17" t="s">
        <v>141</v>
      </c>
      <c r="AU768" s="17" t="s">
        <v>14</v>
      </c>
    </row>
    <row r="769" spans="2:65" s="1" customFormat="1" ht="10.199999999999999">
      <c r="B769" s="32"/>
      <c r="D769" s="144" t="s">
        <v>143</v>
      </c>
      <c r="F769" s="145" t="s">
        <v>959</v>
      </c>
      <c r="I769" s="142"/>
      <c r="L769" s="32"/>
      <c r="M769" s="143"/>
      <c r="T769" s="53"/>
      <c r="AT769" s="17" t="s">
        <v>143</v>
      </c>
      <c r="AU769" s="17" t="s">
        <v>14</v>
      </c>
    </row>
    <row r="770" spans="2:65" s="12" customFormat="1" ht="10.199999999999999">
      <c r="B770" s="146"/>
      <c r="D770" s="140" t="s">
        <v>145</v>
      </c>
      <c r="E770" s="147" t="s">
        <v>19</v>
      </c>
      <c r="F770" s="148" t="s">
        <v>960</v>
      </c>
      <c r="H770" s="147" t="s">
        <v>19</v>
      </c>
      <c r="I770" s="149"/>
      <c r="L770" s="146"/>
      <c r="M770" s="150"/>
      <c r="T770" s="151"/>
      <c r="AT770" s="147" t="s">
        <v>145</v>
      </c>
      <c r="AU770" s="147" t="s">
        <v>14</v>
      </c>
      <c r="AV770" s="12" t="s">
        <v>78</v>
      </c>
      <c r="AW770" s="12" t="s">
        <v>35</v>
      </c>
      <c r="AX770" s="12" t="s">
        <v>73</v>
      </c>
      <c r="AY770" s="147" t="s">
        <v>132</v>
      </c>
    </row>
    <row r="771" spans="2:65" s="13" customFormat="1" ht="10.199999999999999">
      <c r="B771" s="152"/>
      <c r="D771" s="140" t="s">
        <v>145</v>
      </c>
      <c r="E771" s="153" t="s">
        <v>19</v>
      </c>
      <c r="F771" s="154" t="s">
        <v>139</v>
      </c>
      <c r="H771" s="155">
        <v>4</v>
      </c>
      <c r="I771" s="156"/>
      <c r="L771" s="152"/>
      <c r="M771" s="157"/>
      <c r="T771" s="158"/>
      <c r="AT771" s="153" t="s">
        <v>145</v>
      </c>
      <c r="AU771" s="153" t="s">
        <v>14</v>
      </c>
      <c r="AV771" s="13" t="s">
        <v>14</v>
      </c>
      <c r="AW771" s="13" t="s">
        <v>35</v>
      </c>
      <c r="AX771" s="13" t="s">
        <v>78</v>
      </c>
      <c r="AY771" s="153" t="s">
        <v>132</v>
      </c>
    </row>
    <row r="772" spans="2:65" s="1" customFormat="1" ht="24.15" customHeight="1">
      <c r="B772" s="32"/>
      <c r="C772" s="127" t="s">
        <v>961</v>
      </c>
      <c r="D772" s="127" t="s">
        <v>134</v>
      </c>
      <c r="E772" s="128" t="s">
        <v>962</v>
      </c>
      <c r="F772" s="129" t="s">
        <v>963</v>
      </c>
      <c r="G772" s="130" t="s">
        <v>193</v>
      </c>
      <c r="H772" s="131">
        <v>3.6139999999999999</v>
      </c>
      <c r="I772" s="132"/>
      <c r="J772" s="133">
        <f>ROUND(I772*H772,2)</f>
        <v>0</v>
      </c>
      <c r="K772" s="129" t="s">
        <v>138</v>
      </c>
      <c r="L772" s="32"/>
      <c r="M772" s="134" t="s">
        <v>19</v>
      </c>
      <c r="N772" s="135" t="s">
        <v>45</v>
      </c>
      <c r="P772" s="136">
        <f>O772*H772</f>
        <v>0</v>
      </c>
      <c r="Q772" s="136">
        <v>0</v>
      </c>
      <c r="R772" s="136">
        <f>Q772*H772</f>
        <v>0</v>
      </c>
      <c r="S772" s="136">
        <v>0</v>
      </c>
      <c r="T772" s="137">
        <f>S772*H772</f>
        <v>0</v>
      </c>
      <c r="AR772" s="138" t="s">
        <v>238</v>
      </c>
      <c r="AT772" s="138" t="s">
        <v>134</v>
      </c>
      <c r="AU772" s="138" t="s">
        <v>14</v>
      </c>
      <c r="AY772" s="17" t="s">
        <v>132</v>
      </c>
      <c r="BE772" s="139">
        <f>IF(N772="základní",J772,0)</f>
        <v>0</v>
      </c>
      <c r="BF772" s="139">
        <f>IF(N772="snížená",J772,0)</f>
        <v>0</v>
      </c>
      <c r="BG772" s="139">
        <f>IF(N772="zákl. přenesená",J772,0)</f>
        <v>0</v>
      </c>
      <c r="BH772" s="139">
        <f>IF(N772="sníž. přenesená",J772,0)</f>
        <v>0</v>
      </c>
      <c r="BI772" s="139">
        <f>IF(N772="nulová",J772,0)</f>
        <v>0</v>
      </c>
      <c r="BJ772" s="17" t="s">
        <v>14</v>
      </c>
      <c r="BK772" s="139">
        <f>ROUND(I772*H772,2)</f>
        <v>0</v>
      </c>
      <c r="BL772" s="17" t="s">
        <v>238</v>
      </c>
      <c r="BM772" s="138" t="s">
        <v>964</v>
      </c>
    </row>
    <row r="773" spans="2:65" s="1" customFormat="1" ht="28.8">
      <c r="B773" s="32"/>
      <c r="D773" s="140" t="s">
        <v>141</v>
      </c>
      <c r="F773" s="141" t="s">
        <v>965</v>
      </c>
      <c r="I773" s="142"/>
      <c r="L773" s="32"/>
      <c r="M773" s="143"/>
      <c r="T773" s="53"/>
      <c r="AT773" s="17" t="s">
        <v>141</v>
      </c>
      <c r="AU773" s="17" t="s">
        <v>14</v>
      </c>
    </row>
    <row r="774" spans="2:65" s="1" customFormat="1" ht="10.199999999999999">
      <c r="B774" s="32"/>
      <c r="D774" s="144" t="s">
        <v>143</v>
      </c>
      <c r="F774" s="145" t="s">
        <v>966</v>
      </c>
      <c r="I774" s="142"/>
      <c r="L774" s="32"/>
      <c r="M774" s="143"/>
      <c r="T774" s="53"/>
      <c r="AT774" s="17" t="s">
        <v>143</v>
      </c>
      <c r="AU774" s="17" t="s">
        <v>14</v>
      </c>
    </row>
    <row r="775" spans="2:65" s="11" customFormat="1" ht="22.8" customHeight="1">
      <c r="B775" s="115"/>
      <c r="D775" s="116" t="s">
        <v>72</v>
      </c>
      <c r="E775" s="125" t="s">
        <v>967</v>
      </c>
      <c r="F775" s="125" t="s">
        <v>968</v>
      </c>
      <c r="I775" s="118"/>
      <c r="J775" s="126">
        <f>BK775</f>
        <v>0</v>
      </c>
      <c r="L775" s="115"/>
      <c r="M775" s="120"/>
      <c r="P775" s="121">
        <f>SUM(P776:P881)</f>
        <v>0</v>
      </c>
      <c r="R775" s="121">
        <f>SUM(R776:R881)</f>
        <v>3.7340970000000007</v>
      </c>
      <c r="T775" s="122">
        <f>SUM(T776:T881)</f>
        <v>2.8931650000000007</v>
      </c>
      <c r="AR775" s="116" t="s">
        <v>14</v>
      </c>
      <c r="AT775" s="123" t="s">
        <v>72</v>
      </c>
      <c r="AU775" s="123" t="s">
        <v>78</v>
      </c>
      <c r="AY775" s="116" t="s">
        <v>132</v>
      </c>
      <c r="BK775" s="124">
        <f>SUM(BK776:BK881)</f>
        <v>0</v>
      </c>
    </row>
    <row r="776" spans="2:65" s="1" customFormat="1" ht="16.5" customHeight="1">
      <c r="B776" s="32"/>
      <c r="C776" s="127" t="s">
        <v>969</v>
      </c>
      <c r="D776" s="127" t="s">
        <v>134</v>
      </c>
      <c r="E776" s="128" t="s">
        <v>970</v>
      </c>
      <c r="F776" s="129" t="s">
        <v>971</v>
      </c>
      <c r="G776" s="130" t="s">
        <v>137</v>
      </c>
      <c r="H776" s="131">
        <v>374</v>
      </c>
      <c r="I776" s="132"/>
      <c r="J776" s="133">
        <f>ROUND(I776*H776,2)</f>
        <v>0</v>
      </c>
      <c r="K776" s="129" t="s">
        <v>138</v>
      </c>
      <c r="L776" s="32"/>
      <c r="M776" s="134" t="s">
        <v>19</v>
      </c>
      <c r="N776" s="135" t="s">
        <v>45</v>
      </c>
      <c r="P776" s="136">
        <f>O776*H776</f>
        <v>0</v>
      </c>
      <c r="Q776" s="136">
        <v>0</v>
      </c>
      <c r="R776" s="136">
        <f>Q776*H776</f>
        <v>0</v>
      </c>
      <c r="S776" s="136">
        <v>5.94E-3</v>
      </c>
      <c r="T776" s="137">
        <f>S776*H776</f>
        <v>2.2215600000000002</v>
      </c>
      <c r="AR776" s="138" t="s">
        <v>238</v>
      </c>
      <c r="AT776" s="138" t="s">
        <v>134</v>
      </c>
      <c r="AU776" s="138" t="s">
        <v>14</v>
      </c>
      <c r="AY776" s="17" t="s">
        <v>132</v>
      </c>
      <c r="BE776" s="139">
        <f>IF(N776="základní",J776,0)</f>
        <v>0</v>
      </c>
      <c r="BF776" s="139">
        <f>IF(N776="snížená",J776,0)</f>
        <v>0</v>
      </c>
      <c r="BG776" s="139">
        <f>IF(N776="zákl. přenesená",J776,0)</f>
        <v>0</v>
      </c>
      <c r="BH776" s="139">
        <f>IF(N776="sníž. přenesená",J776,0)</f>
        <v>0</v>
      </c>
      <c r="BI776" s="139">
        <f>IF(N776="nulová",J776,0)</f>
        <v>0</v>
      </c>
      <c r="BJ776" s="17" t="s">
        <v>14</v>
      </c>
      <c r="BK776" s="139">
        <f>ROUND(I776*H776,2)</f>
        <v>0</v>
      </c>
      <c r="BL776" s="17" t="s">
        <v>238</v>
      </c>
      <c r="BM776" s="138" t="s">
        <v>972</v>
      </c>
    </row>
    <row r="777" spans="2:65" s="1" customFormat="1" ht="19.2">
      <c r="B777" s="32"/>
      <c r="D777" s="140" t="s">
        <v>141</v>
      </c>
      <c r="F777" s="141" t="s">
        <v>973</v>
      </c>
      <c r="I777" s="142"/>
      <c r="L777" s="32"/>
      <c r="M777" s="143"/>
      <c r="T777" s="53"/>
      <c r="AT777" s="17" t="s">
        <v>141</v>
      </c>
      <c r="AU777" s="17" t="s">
        <v>14</v>
      </c>
    </row>
    <row r="778" spans="2:65" s="1" customFormat="1" ht="10.199999999999999">
      <c r="B778" s="32"/>
      <c r="D778" s="144" t="s">
        <v>143</v>
      </c>
      <c r="F778" s="145" t="s">
        <v>974</v>
      </c>
      <c r="I778" s="142"/>
      <c r="L778" s="32"/>
      <c r="M778" s="143"/>
      <c r="T778" s="53"/>
      <c r="AT778" s="17" t="s">
        <v>143</v>
      </c>
      <c r="AU778" s="17" t="s">
        <v>14</v>
      </c>
    </row>
    <row r="779" spans="2:65" s="13" customFormat="1" ht="10.199999999999999">
      <c r="B779" s="152"/>
      <c r="D779" s="140" t="s">
        <v>145</v>
      </c>
      <c r="E779" s="153" t="s">
        <v>19</v>
      </c>
      <c r="F779" s="154" t="s">
        <v>690</v>
      </c>
      <c r="H779" s="155">
        <v>374</v>
      </c>
      <c r="I779" s="156"/>
      <c r="L779" s="152"/>
      <c r="M779" s="157"/>
      <c r="T779" s="158"/>
      <c r="AT779" s="153" t="s">
        <v>145</v>
      </c>
      <c r="AU779" s="153" t="s">
        <v>14</v>
      </c>
      <c r="AV779" s="13" t="s">
        <v>14</v>
      </c>
      <c r="AW779" s="13" t="s">
        <v>35</v>
      </c>
      <c r="AX779" s="13" t="s">
        <v>78</v>
      </c>
      <c r="AY779" s="153" t="s">
        <v>132</v>
      </c>
    </row>
    <row r="780" spans="2:65" s="1" customFormat="1" ht="16.5" customHeight="1">
      <c r="B780" s="32"/>
      <c r="C780" s="127" t="s">
        <v>975</v>
      </c>
      <c r="D780" s="127" t="s">
        <v>134</v>
      </c>
      <c r="E780" s="128" t="s">
        <v>976</v>
      </c>
      <c r="F780" s="129" t="s">
        <v>977</v>
      </c>
      <c r="G780" s="130" t="s">
        <v>331</v>
      </c>
      <c r="H780" s="131">
        <v>21.7</v>
      </c>
      <c r="I780" s="132"/>
      <c r="J780" s="133">
        <f>ROUND(I780*H780,2)</f>
        <v>0</v>
      </c>
      <c r="K780" s="129" t="s">
        <v>138</v>
      </c>
      <c r="L780" s="32"/>
      <c r="M780" s="134" t="s">
        <v>19</v>
      </c>
      <c r="N780" s="135" t="s">
        <v>45</v>
      </c>
      <c r="P780" s="136">
        <f>O780*H780</f>
        <v>0</v>
      </c>
      <c r="Q780" s="136">
        <v>0</v>
      </c>
      <c r="R780" s="136">
        <f>Q780*H780</f>
        <v>0</v>
      </c>
      <c r="S780" s="136">
        <v>1.8699999999999999E-3</v>
      </c>
      <c r="T780" s="137">
        <f>S780*H780</f>
        <v>4.0578999999999997E-2</v>
      </c>
      <c r="AR780" s="138" t="s">
        <v>238</v>
      </c>
      <c r="AT780" s="138" t="s">
        <v>134</v>
      </c>
      <c r="AU780" s="138" t="s">
        <v>14</v>
      </c>
      <c r="AY780" s="17" t="s">
        <v>132</v>
      </c>
      <c r="BE780" s="139">
        <f>IF(N780="základní",J780,0)</f>
        <v>0</v>
      </c>
      <c r="BF780" s="139">
        <f>IF(N780="snížená",J780,0)</f>
        <v>0</v>
      </c>
      <c r="BG780" s="139">
        <f>IF(N780="zákl. přenesená",J780,0)</f>
        <v>0</v>
      </c>
      <c r="BH780" s="139">
        <f>IF(N780="sníž. přenesená",J780,0)</f>
        <v>0</v>
      </c>
      <c r="BI780" s="139">
        <f>IF(N780="nulová",J780,0)</f>
        <v>0</v>
      </c>
      <c r="BJ780" s="17" t="s">
        <v>14</v>
      </c>
      <c r="BK780" s="139">
        <f>ROUND(I780*H780,2)</f>
        <v>0</v>
      </c>
      <c r="BL780" s="17" t="s">
        <v>238</v>
      </c>
      <c r="BM780" s="138" t="s">
        <v>978</v>
      </c>
    </row>
    <row r="781" spans="2:65" s="1" customFormat="1" ht="19.2">
      <c r="B781" s="32"/>
      <c r="D781" s="140" t="s">
        <v>141</v>
      </c>
      <c r="F781" s="141" t="s">
        <v>979</v>
      </c>
      <c r="I781" s="142"/>
      <c r="L781" s="32"/>
      <c r="M781" s="143"/>
      <c r="T781" s="53"/>
      <c r="AT781" s="17" t="s">
        <v>141</v>
      </c>
      <c r="AU781" s="17" t="s">
        <v>14</v>
      </c>
    </row>
    <row r="782" spans="2:65" s="1" customFormat="1" ht="10.199999999999999">
      <c r="B782" s="32"/>
      <c r="D782" s="144" t="s">
        <v>143</v>
      </c>
      <c r="F782" s="145" t="s">
        <v>980</v>
      </c>
      <c r="I782" s="142"/>
      <c r="L782" s="32"/>
      <c r="M782" s="143"/>
      <c r="T782" s="53"/>
      <c r="AT782" s="17" t="s">
        <v>143</v>
      </c>
      <c r="AU782" s="17" t="s">
        <v>14</v>
      </c>
    </row>
    <row r="783" spans="2:65" s="13" customFormat="1" ht="10.199999999999999">
      <c r="B783" s="152"/>
      <c r="D783" s="140" t="s">
        <v>145</v>
      </c>
      <c r="E783" s="153" t="s">
        <v>19</v>
      </c>
      <c r="F783" s="154" t="s">
        <v>981</v>
      </c>
      <c r="H783" s="155">
        <v>21.7</v>
      </c>
      <c r="I783" s="156"/>
      <c r="L783" s="152"/>
      <c r="M783" s="157"/>
      <c r="T783" s="158"/>
      <c r="AT783" s="153" t="s">
        <v>145</v>
      </c>
      <c r="AU783" s="153" t="s">
        <v>14</v>
      </c>
      <c r="AV783" s="13" t="s">
        <v>14</v>
      </c>
      <c r="AW783" s="13" t="s">
        <v>35</v>
      </c>
      <c r="AX783" s="13" t="s">
        <v>78</v>
      </c>
      <c r="AY783" s="153" t="s">
        <v>132</v>
      </c>
    </row>
    <row r="784" spans="2:65" s="1" customFormat="1" ht="16.5" customHeight="1">
      <c r="B784" s="32"/>
      <c r="C784" s="127" t="s">
        <v>982</v>
      </c>
      <c r="D784" s="127" t="s">
        <v>134</v>
      </c>
      <c r="E784" s="128" t="s">
        <v>983</v>
      </c>
      <c r="F784" s="129" t="s">
        <v>984</v>
      </c>
      <c r="G784" s="130" t="s">
        <v>331</v>
      </c>
      <c r="H784" s="131">
        <v>30.4</v>
      </c>
      <c r="I784" s="132"/>
      <c r="J784" s="133">
        <f>ROUND(I784*H784,2)</f>
        <v>0</v>
      </c>
      <c r="K784" s="129" t="s">
        <v>138</v>
      </c>
      <c r="L784" s="32"/>
      <c r="M784" s="134" t="s">
        <v>19</v>
      </c>
      <c r="N784" s="135" t="s">
        <v>45</v>
      </c>
      <c r="P784" s="136">
        <f>O784*H784</f>
        <v>0</v>
      </c>
      <c r="Q784" s="136">
        <v>0</v>
      </c>
      <c r="R784" s="136">
        <f>Q784*H784</f>
        <v>0</v>
      </c>
      <c r="S784" s="136">
        <v>1.8699999999999999E-3</v>
      </c>
      <c r="T784" s="137">
        <f>S784*H784</f>
        <v>5.6847999999999996E-2</v>
      </c>
      <c r="AR784" s="138" t="s">
        <v>238</v>
      </c>
      <c r="AT784" s="138" t="s">
        <v>134</v>
      </c>
      <c r="AU784" s="138" t="s">
        <v>14</v>
      </c>
      <c r="AY784" s="17" t="s">
        <v>132</v>
      </c>
      <c r="BE784" s="139">
        <f>IF(N784="základní",J784,0)</f>
        <v>0</v>
      </c>
      <c r="BF784" s="139">
        <f>IF(N784="snížená",J784,0)</f>
        <v>0</v>
      </c>
      <c r="BG784" s="139">
        <f>IF(N784="zákl. přenesená",J784,0)</f>
        <v>0</v>
      </c>
      <c r="BH784" s="139">
        <f>IF(N784="sníž. přenesená",J784,0)</f>
        <v>0</v>
      </c>
      <c r="BI784" s="139">
        <f>IF(N784="nulová",J784,0)</f>
        <v>0</v>
      </c>
      <c r="BJ784" s="17" t="s">
        <v>14</v>
      </c>
      <c r="BK784" s="139">
        <f>ROUND(I784*H784,2)</f>
        <v>0</v>
      </c>
      <c r="BL784" s="17" t="s">
        <v>238</v>
      </c>
      <c r="BM784" s="138" t="s">
        <v>985</v>
      </c>
    </row>
    <row r="785" spans="2:65" s="1" customFormat="1" ht="19.2">
      <c r="B785" s="32"/>
      <c r="D785" s="140" t="s">
        <v>141</v>
      </c>
      <c r="F785" s="141" t="s">
        <v>986</v>
      </c>
      <c r="I785" s="142"/>
      <c r="L785" s="32"/>
      <c r="M785" s="143"/>
      <c r="T785" s="53"/>
      <c r="AT785" s="17" t="s">
        <v>141</v>
      </c>
      <c r="AU785" s="17" t="s">
        <v>14</v>
      </c>
    </row>
    <row r="786" spans="2:65" s="1" customFormat="1" ht="10.199999999999999">
      <c r="B786" s="32"/>
      <c r="D786" s="144" t="s">
        <v>143</v>
      </c>
      <c r="F786" s="145" t="s">
        <v>987</v>
      </c>
      <c r="I786" s="142"/>
      <c r="L786" s="32"/>
      <c r="M786" s="143"/>
      <c r="T786" s="53"/>
      <c r="AT786" s="17" t="s">
        <v>143</v>
      </c>
      <c r="AU786" s="17" t="s">
        <v>14</v>
      </c>
    </row>
    <row r="787" spans="2:65" s="13" customFormat="1" ht="10.199999999999999">
      <c r="B787" s="152"/>
      <c r="D787" s="140" t="s">
        <v>145</v>
      </c>
      <c r="E787" s="153" t="s">
        <v>19</v>
      </c>
      <c r="F787" s="154" t="s">
        <v>988</v>
      </c>
      <c r="H787" s="155">
        <v>30.4</v>
      </c>
      <c r="I787" s="156"/>
      <c r="L787" s="152"/>
      <c r="M787" s="157"/>
      <c r="T787" s="158"/>
      <c r="AT787" s="153" t="s">
        <v>145</v>
      </c>
      <c r="AU787" s="153" t="s">
        <v>14</v>
      </c>
      <c r="AV787" s="13" t="s">
        <v>14</v>
      </c>
      <c r="AW787" s="13" t="s">
        <v>35</v>
      </c>
      <c r="AX787" s="13" t="s">
        <v>78</v>
      </c>
      <c r="AY787" s="153" t="s">
        <v>132</v>
      </c>
    </row>
    <row r="788" spans="2:65" s="1" customFormat="1" ht="21.75" customHeight="1">
      <c r="B788" s="32"/>
      <c r="C788" s="127" t="s">
        <v>989</v>
      </c>
      <c r="D788" s="127" t="s">
        <v>134</v>
      </c>
      <c r="E788" s="128" t="s">
        <v>990</v>
      </c>
      <c r="F788" s="129" t="s">
        <v>991</v>
      </c>
      <c r="G788" s="130" t="s">
        <v>331</v>
      </c>
      <c r="H788" s="131">
        <v>85.7</v>
      </c>
      <c r="I788" s="132"/>
      <c r="J788" s="133">
        <f>ROUND(I788*H788,2)</f>
        <v>0</v>
      </c>
      <c r="K788" s="129" t="s">
        <v>138</v>
      </c>
      <c r="L788" s="32"/>
      <c r="M788" s="134" t="s">
        <v>19</v>
      </c>
      <c r="N788" s="135" t="s">
        <v>45</v>
      </c>
      <c r="P788" s="136">
        <f>O788*H788</f>
        <v>0</v>
      </c>
      <c r="Q788" s="136">
        <v>0</v>
      </c>
      <c r="R788" s="136">
        <f>Q788*H788</f>
        <v>0</v>
      </c>
      <c r="S788" s="136">
        <v>1.7700000000000001E-3</v>
      </c>
      <c r="T788" s="137">
        <f>S788*H788</f>
        <v>0.15168900000000002</v>
      </c>
      <c r="AR788" s="138" t="s">
        <v>238</v>
      </c>
      <c r="AT788" s="138" t="s">
        <v>134</v>
      </c>
      <c r="AU788" s="138" t="s">
        <v>14</v>
      </c>
      <c r="AY788" s="17" t="s">
        <v>132</v>
      </c>
      <c r="BE788" s="139">
        <f>IF(N788="základní",J788,0)</f>
        <v>0</v>
      </c>
      <c r="BF788" s="139">
        <f>IF(N788="snížená",J788,0)</f>
        <v>0</v>
      </c>
      <c r="BG788" s="139">
        <f>IF(N788="zákl. přenesená",J788,0)</f>
        <v>0</v>
      </c>
      <c r="BH788" s="139">
        <f>IF(N788="sníž. přenesená",J788,0)</f>
        <v>0</v>
      </c>
      <c r="BI788" s="139">
        <f>IF(N788="nulová",J788,0)</f>
        <v>0</v>
      </c>
      <c r="BJ788" s="17" t="s">
        <v>14</v>
      </c>
      <c r="BK788" s="139">
        <f>ROUND(I788*H788,2)</f>
        <v>0</v>
      </c>
      <c r="BL788" s="17" t="s">
        <v>238</v>
      </c>
      <c r="BM788" s="138" t="s">
        <v>992</v>
      </c>
    </row>
    <row r="789" spans="2:65" s="1" customFormat="1" ht="19.2">
      <c r="B789" s="32"/>
      <c r="D789" s="140" t="s">
        <v>141</v>
      </c>
      <c r="F789" s="141" t="s">
        <v>993</v>
      </c>
      <c r="I789" s="142"/>
      <c r="L789" s="32"/>
      <c r="M789" s="143"/>
      <c r="T789" s="53"/>
      <c r="AT789" s="17" t="s">
        <v>141</v>
      </c>
      <c r="AU789" s="17" t="s">
        <v>14</v>
      </c>
    </row>
    <row r="790" spans="2:65" s="1" customFormat="1" ht="10.199999999999999">
      <c r="B790" s="32"/>
      <c r="D790" s="144" t="s">
        <v>143</v>
      </c>
      <c r="F790" s="145" t="s">
        <v>994</v>
      </c>
      <c r="I790" s="142"/>
      <c r="L790" s="32"/>
      <c r="M790" s="143"/>
      <c r="T790" s="53"/>
      <c r="AT790" s="17" t="s">
        <v>143</v>
      </c>
      <c r="AU790" s="17" t="s">
        <v>14</v>
      </c>
    </row>
    <row r="791" spans="2:65" s="13" customFormat="1" ht="10.199999999999999">
      <c r="B791" s="152"/>
      <c r="D791" s="140" t="s">
        <v>145</v>
      </c>
      <c r="E791" s="153" t="s">
        <v>19</v>
      </c>
      <c r="F791" s="154" t="s">
        <v>995</v>
      </c>
      <c r="H791" s="155">
        <v>85.7</v>
      </c>
      <c r="I791" s="156"/>
      <c r="L791" s="152"/>
      <c r="M791" s="157"/>
      <c r="T791" s="158"/>
      <c r="AT791" s="153" t="s">
        <v>145</v>
      </c>
      <c r="AU791" s="153" t="s">
        <v>14</v>
      </c>
      <c r="AV791" s="13" t="s">
        <v>14</v>
      </c>
      <c r="AW791" s="13" t="s">
        <v>35</v>
      </c>
      <c r="AX791" s="13" t="s">
        <v>78</v>
      </c>
      <c r="AY791" s="153" t="s">
        <v>132</v>
      </c>
    </row>
    <row r="792" spans="2:65" s="1" customFormat="1" ht="16.5" customHeight="1">
      <c r="B792" s="32"/>
      <c r="C792" s="127" t="s">
        <v>996</v>
      </c>
      <c r="D792" s="127" t="s">
        <v>134</v>
      </c>
      <c r="E792" s="128" t="s">
        <v>997</v>
      </c>
      <c r="F792" s="129" t="s">
        <v>998</v>
      </c>
      <c r="G792" s="130" t="s">
        <v>559</v>
      </c>
      <c r="H792" s="131">
        <v>1</v>
      </c>
      <c r="I792" s="132"/>
      <c r="J792" s="133">
        <f>ROUND(I792*H792,2)</f>
        <v>0</v>
      </c>
      <c r="K792" s="129" t="s">
        <v>138</v>
      </c>
      <c r="L792" s="32"/>
      <c r="M792" s="134" t="s">
        <v>19</v>
      </c>
      <c r="N792" s="135" t="s">
        <v>45</v>
      </c>
      <c r="P792" s="136">
        <f>O792*H792</f>
        <v>0</v>
      </c>
      <c r="Q792" s="136">
        <v>0</v>
      </c>
      <c r="R792" s="136">
        <f>Q792*H792</f>
        <v>0</v>
      </c>
      <c r="S792" s="136">
        <v>9.0600000000000003E-3</v>
      </c>
      <c r="T792" s="137">
        <f>S792*H792</f>
        <v>9.0600000000000003E-3</v>
      </c>
      <c r="AR792" s="138" t="s">
        <v>238</v>
      </c>
      <c r="AT792" s="138" t="s">
        <v>134</v>
      </c>
      <c r="AU792" s="138" t="s">
        <v>14</v>
      </c>
      <c r="AY792" s="17" t="s">
        <v>132</v>
      </c>
      <c r="BE792" s="139">
        <f>IF(N792="základní",J792,0)</f>
        <v>0</v>
      </c>
      <c r="BF792" s="139">
        <f>IF(N792="snížená",J792,0)</f>
        <v>0</v>
      </c>
      <c r="BG792" s="139">
        <f>IF(N792="zákl. přenesená",J792,0)</f>
        <v>0</v>
      </c>
      <c r="BH792" s="139">
        <f>IF(N792="sníž. přenesená",J792,0)</f>
        <v>0</v>
      </c>
      <c r="BI792" s="139">
        <f>IF(N792="nulová",J792,0)</f>
        <v>0</v>
      </c>
      <c r="BJ792" s="17" t="s">
        <v>14</v>
      </c>
      <c r="BK792" s="139">
        <f>ROUND(I792*H792,2)</f>
        <v>0</v>
      </c>
      <c r="BL792" s="17" t="s">
        <v>238</v>
      </c>
      <c r="BM792" s="138" t="s">
        <v>999</v>
      </c>
    </row>
    <row r="793" spans="2:65" s="1" customFormat="1" ht="10.199999999999999">
      <c r="B793" s="32"/>
      <c r="D793" s="140" t="s">
        <v>141</v>
      </c>
      <c r="F793" s="141" t="s">
        <v>1000</v>
      </c>
      <c r="I793" s="142"/>
      <c r="L793" s="32"/>
      <c r="M793" s="143"/>
      <c r="T793" s="53"/>
      <c r="AT793" s="17" t="s">
        <v>141</v>
      </c>
      <c r="AU793" s="17" t="s">
        <v>14</v>
      </c>
    </row>
    <row r="794" spans="2:65" s="1" customFormat="1" ht="10.199999999999999">
      <c r="B794" s="32"/>
      <c r="D794" s="144" t="s">
        <v>143</v>
      </c>
      <c r="F794" s="145" t="s">
        <v>1001</v>
      </c>
      <c r="I794" s="142"/>
      <c r="L794" s="32"/>
      <c r="M794" s="143"/>
      <c r="T794" s="53"/>
      <c r="AT794" s="17" t="s">
        <v>143</v>
      </c>
      <c r="AU794" s="17" t="s">
        <v>14</v>
      </c>
    </row>
    <row r="795" spans="2:65" s="1" customFormat="1" ht="16.5" customHeight="1">
      <c r="B795" s="32"/>
      <c r="C795" s="127" t="s">
        <v>1002</v>
      </c>
      <c r="D795" s="127" t="s">
        <v>134</v>
      </c>
      <c r="E795" s="128" t="s">
        <v>1003</v>
      </c>
      <c r="F795" s="129" t="s">
        <v>1004</v>
      </c>
      <c r="G795" s="130" t="s">
        <v>331</v>
      </c>
      <c r="H795" s="131">
        <v>44.7</v>
      </c>
      <c r="I795" s="132"/>
      <c r="J795" s="133">
        <f>ROUND(I795*H795,2)</f>
        <v>0</v>
      </c>
      <c r="K795" s="129" t="s">
        <v>138</v>
      </c>
      <c r="L795" s="32"/>
      <c r="M795" s="134" t="s">
        <v>19</v>
      </c>
      <c r="N795" s="135" t="s">
        <v>45</v>
      </c>
      <c r="P795" s="136">
        <f>O795*H795</f>
        <v>0</v>
      </c>
      <c r="Q795" s="136">
        <v>0</v>
      </c>
      <c r="R795" s="136">
        <f>Q795*H795</f>
        <v>0</v>
      </c>
      <c r="S795" s="136">
        <v>1.67E-3</v>
      </c>
      <c r="T795" s="137">
        <f>S795*H795</f>
        <v>7.4649000000000007E-2</v>
      </c>
      <c r="AR795" s="138" t="s">
        <v>238</v>
      </c>
      <c r="AT795" s="138" t="s">
        <v>134</v>
      </c>
      <c r="AU795" s="138" t="s">
        <v>14</v>
      </c>
      <c r="AY795" s="17" t="s">
        <v>132</v>
      </c>
      <c r="BE795" s="139">
        <f>IF(N795="základní",J795,0)</f>
        <v>0</v>
      </c>
      <c r="BF795" s="139">
        <f>IF(N795="snížená",J795,0)</f>
        <v>0</v>
      </c>
      <c r="BG795" s="139">
        <f>IF(N795="zákl. přenesená",J795,0)</f>
        <v>0</v>
      </c>
      <c r="BH795" s="139">
        <f>IF(N795="sníž. přenesená",J795,0)</f>
        <v>0</v>
      </c>
      <c r="BI795" s="139">
        <f>IF(N795="nulová",J795,0)</f>
        <v>0</v>
      </c>
      <c r="BJ795" s="17" t="s">
        <v>14</v>
      </c>
      <c r="BK795" s="139">
        <f>ROUND(I795*H795,2)</f>
        <v>0</v>
      </c>
      <c r="BL795" s="17" t="s">
        <v>238</v>
      </c>
      <c r="BM795" s="138" t="s">
        <v>1005</v>
      </c>
    </row>
    <row r="796" spans="2:65" s="1" customFormat="1" ht="19.2">
      <c r="B796" s="32"/>
      <c r="D796" s="140" t="s">
        <v>141</v>
      </c>
      <c r="F796" s="141" t="s">
        <v>1006</v>
      </c>
      <c r="I796" s="142"/>
      <c r="L796" s="32"/>
      <c r="M796" s="143"/>
      <c r="T796" s="53"/>
      <c r="AT796" s="17" t="s">
        <v>141</v>
      </c>
      <c r="AU796" s="17" t="s">
        <v>14</v>
      </c>
    </row>
    <row r="797" spans="2:65" s="1" customFormat="1" ht="10.199999999999999">
      <c r="B797" s="32"/>
      <c r="D797" s="144" t="s">
        <v>143</v>
      </c>
      <c r="F797" s="145" t="s">
        <v>1007</v>
      </c>
      <c r="I797" s="142"/>
      <c r="L797" s="32"/>
      <c r="M797" s="143"/>
      <c r="T797" s="53"/>
      <c r="AT797" s="17" t="s">
        <v>143</v>
      </c>
      <c r="AU797" s="17" t="s">
        <v>14</v>
      </c>
    </row>
    <row r="798" spans="2:65" s="13" customFormat="1" ht="10.199999999999999">
      <c r="B798" s="152"/>
      <c r="D798" s="140" t="s">
        <v>145</v>
      </c>
      <c r="E798" s="153" t="s">
        <v>19</v>
      </c>
      <c r="F798" s="154" t="s">
        <v>508</v>
      </c>
      <c r="H798" s="155">
        <v>19.5</v>
      </c>
      <c r="I798" s="156"/>
      <c r="L798" s="152"/>
      <c r="M798" s="157"/>
      <c r="T798" s="158"/>
      <c r="AT798" s="153" t="s">
        <v>145</v>
      </c>
      <c r="AU798" s="153" t="s">
        <v>14</v>
      </c>
      <c r="AV798" s="13" t="s">
        <v>14</v>
      </c>
      <c r="AW798" s="13" t="s">
        <v>35</v>
      </c>
      <c r="AX798" s="13" t="s">
        <v>73</v>
      </c>
      <c r="AY798" s="153" t="s">
        <v>132</v>
      </c>
    </row>
    <row r="799" spans="2:65" s="13" customFormat="1" ht="10.199999999999999">
      <c r="B799" s="152"/>
      <c r="D799" s="140" t="s">
        <v>145</v>
      </c>
      <c r="E799" s="153" t="s">
        <v>19</v>
      </c>
      <c r="F799" s="154" t="s">
        <v>509</v>
      </c>
      <c r="H799" s="155">
        <v>9</v>
      </c>
      <c r="I799" s="156"/>
      <c r="L799" s="152"/>
      <c r="M799" s="157"/>
      <c r="T799" s="158"/>
      <c r="AT799" s="153" t="s">
        <v>145</v>
      </c>
      <c r="AU799" s="153" t="s">
        <v>14</v>
      </c>
      <c r="AV799" s="13" t="s">
        <v>14</v>
      </c>
      <c r="AW799" s="13" t="s">
        <v>35</v>
      </c>
      <c r="AX799" s="13" t="s">
        <v>73</v>
      </c>
      <c r="AY799" s="153" t="s">
        <v>132</v>
      </c>
    </row>
    <row r="800" spans="2:65" s="13" customFormat="1" ht="10.199999999999999">
      <c r="B800" s="152"/>
      <c r="D800" s="140" t="s">
        <v>145</v>
      </c>
      <c r="E800" s="153" t="s">
        <v>19</v>
      </c>
      <c r="F800" s="154" t="s">
        <v>510</v>
      </c>
      <c r="H800" s="155">
        <v>13.5</v>
      </c>
      <c r="I800" s="156"/>
      <c r="L800" s="152"/>
      <c r="M800" s="157"/>
      <c r="T800" s="158"/>
      <c r="AT800" s="153" t="s">
        <v>145</v>
      </c>
      <c r="AU800" s="153" t="s">
        <v>14</v>
      </c>
      <c r="AV800" s="13" t="s">
        <v>14</v>
      </c>
      <c r="AW800" s="13" t="s">
        <v>35</v>
      </c>
      <c r="AX800" s="13" t="s">
        <v>73</v>
      </c>
      <c r="AY800" s="153" t="s">
        <v>132</v>
      </c>
    </row>
    <row r="801" spans="2:65" s="13" customFormat="1" ht="10.199999999999999">
      <c r="B801" s="152"/>
      <c r="D801" s="140" t="s">
        <v>145</v>
      </c>
      <c r="E801" s="153" t="s">
        <v>19</v>
      </c>
      <c r="F801" s="154" t="s">
        <v>511</v>
      </c>
      <c r="H801" s="155">
        <v>1.2</v>
      </c>
      <c r="I801" s="156"/>
      <c r="L801" s="152"/>
      <c r="M801" s="157"/>
      <c r="T801" s="158"/>
      <c r="AT801" s="153" t="s">
        <v>145</v>
      </c>
      <c r="AU801" s="153" t="s">
        <v>14</v>
      </c>
      <c r="AV801" s="13" t="s">
        <v>14</v>
      </c>
      <c r="AW801" s="13" t="s">
        <v>35</v>
      </c>
      <c r="AX801" s="13" t="s">
        <v>73</v>
      </c>
      <c r="AY801" s="153" t="s">
        <v>132</v>
      </c>
    </row>
    <row r="802" spans="2:65" s="13" customFormat="1" ht="10.199999999999999">
      <c r="B802" s="152"/>
      <c r="D802" s="140" t="s">
        <v>145</v>
      </c>
      <c r="E802" s="153" t="s">
        <v>19</v>
      </c>
      <c r="F802" s="154" t="s">
        <v>512</v>
      </c>
      <c r="H802" s="155">
        <v>1.5</v>
      </c>
      <c r="I802" s="156"/>
      <c r="L802" s="152"/>
      <c r="M802" s="157"/>
      <c r="T802" s="158"/>
      <c r="AT802" s="153" t="s">
        <v>145</v>
      </c>
      <c r="AU802" s="153" t="s">
        <v>14</v>
      </c>
      <c r="AV802" s="13" t="s">
        <v>14</v>
      </c>
      <c r="AW802" s="13" t="s">
        <v>35</v>
      </c>
      <c r="AX802" s="13" t="s">
        <v>73</v>
      </c>
      <c r="AY802" s="153" t="s">
        <v>132</v>
      </c>
    </row>
    <row r="803" spans="2:65" s="14" customFormat="1" ht="10.199999999999999">
      <c r="B803" s="159"/>
      <c r="D803" s="140" t="s">
        <v>145</v>
      </c>
      <c r="E803" s="160" t="s">
        <v>19</v>
      </c>
      <c r="F803" s="161" t="s">
        <v>184</v>
      </c>
      <c r="H803" s="162">
        <v>44.7</v>
      </c>
      <c r="I803" s="163"/>
      <c r="L803" s="159"/>
      <c r="M803" s="164"/>
      <c r="T803" s="165"/>
      <c r="AT803" s="160" t="s">
        <v>145</v>
      </c>
      <c r="AU803" s="160" t="s">
        <v>14</v>
      </c>
      <c r="AV803" s="14" t="s">
        <v>139</v>
      </c>
      <c r="AW803" s="14" t="s">
        <v>35</v>
      </c>
      <c r="AX803" s="14" t="s">
        <v>78</v>
      </c>
      <c r="AY803" s="160" t="s">
        <v>132</v>
      </c>
    </row>
    <row r="804" spans="2:65" s="1" customFormat="1" ht="33" customHeight="1">
      <c r="B804" s="32"/>
      <c r="C804" s="127" t="s">
        <v>1008</v>
      </c>
      <c r="D804" s="127" t="s">
        <v>134</v>
      </c>
      <c r="E804" s="128" t="s">
        <v>1009</v>
      </c>
      <c r="F804" s="129" t="s">
        <v>1010</v>
      </c>
      <c r="G804" s="130" t="s">
        <v>559</v>
      </c>
      <c r="H804" s="131">
        <v>3</v>
      </c>
      <c r="I804" s="132"/>
      <c r="J804" s="133">
        <f>ROUND(I804*H804,2)</f>
        <v>0</v>
      </c>
      <c r="K804" s="129" t="s">
        <v>138</v>
      </c>
      <c r="L804" s="32"/>
      <c r="M804" s="134" t="s">
        <v>19</v>
      </c>
      <c r="N804" s="135" t="s">
        <v>45</v>
      </c>
      <c r="P804" s="136">
        <f>O804*H804</f>
        <v>0</v>
      </c>
      <c r="Q804" s="136">
        <v>0</v>
      </c>
      <c r="R804" s="136">
        <f>Q804*H804</f>
        <v>0</v>
      </c>
      <c r="S804" s="136">
        <v>1.8799999999999999E-3</v>
      </c>
      <c r="T804" s="137">
        <f>S804*H804</f>
        <v>5.64E-3</v>
      </c>
      <c r="AR804" s="138" t="s">
        <v>238</v>
      </c>
      <c r="AT804" s="138" t="s">
        <v>134</v>
      </c>
      <c r="AU804" s="138" t="s">
        <v>14</v>
      </c>
      <c r="AY804" s="17" t="s">
        <v>132</v>
      </c>
      <c r="BE804" s="139">
        <f>IF(N804="základní",J804,0)</f>
        <v>0</v>
      </c>
      <c r="BF804" s="139">
        <f>IF(N804="snížená",J804,0)</f>
        <v>0</v>
      </c>
      <c r="BG804" s="139">
        <f>IF(N804="zákl. přenesená",J804,0)</f>
        <v>0</v>
      </c>
      <c r="BH804" s="139">
        <f>IF(N804="sníž. přenesená",J804,0)</f>
        <v>0</v>
      </c>
      <c r="BI804" s="139">
        <f>IF(N804="nulová",J804,0)</f>
        <v>0</v>
      </c>
      <c r="BJ804" s="17" t="s">
        <v>14</v>
      </c>
      <c r="BK804" s="139">
        <f>ROUND(I804*H804,2)</f>
        <v>0</v>
      </c>
      <c r="BL804" s="17" t="s">
        <v>238</v>
      </c>
      <c r="BM804" s="138" t="s">
        <v>1011</v>
      </c>
    </row>
    <row r="805" spans="2:65" s="1" customFormat="1" ht="28.8">
      <c r="B805" s="32"/>
      <c r="D805" s="140" t="s">
        <v>141</v>
      </c>
      <c r="F805" s="141" t="s">
        <v>1012</v>
      </c>
      <c r="I805" s="142"/>
      <c r="L805" s="32"/>
      <c r="M805" s="143"/>
      <c r="T805" s="53"/>
      <c r="AT805" s="17" t="s">
        <v>141</v>
      </c>
      <c r="AU805" s="17" t="s">
        <v>14</v>
      </c>
    </row>
    <row r="806" spans="2:65" s="1" customFormat="1" ht="10.199999999999999">
      <c r="B806" s="32"/>
      <c r="D806" s="144" t="s">
        <v>143</v>
      </c>
      <c r="F806" s="145" t="s">
        <v>1013</v>
      </c>
      <c r="I806" s="142"/>
      <c r="L806" s="32"/>
      <c r="M806" s="143"/>
      <c r="T806" s="53"/>
      <c r="AT806" s="17" t="s">
        <v>143</v>
      </c>
      <c r="AU806" s="17" t="s">
        <v>14</v>
      </c>
    </row>
    <row r="807" spans="2:65" s="1" customFormat="1" ht="16.5" customHeight="1">
      <c r="B807" s="32"/>
      <c r="C807" s="127" t="s">
        <v>1014</v>
      </c>
      <c r="D807" s="127" t="s">
        <v>134</v>
      </c>
      <c r="E807" s="128" t="s">
        <v>1015</v>
      </c>
      <c r="F807" s="129" t="s">
        <v>1016</v>
      </c>
      <c r="G807" s="130" t="s">
        <v>331</v>
      </c>
      <c r="H807" s="131">
        <v>85.7</v>
      </c>
      <c r="I807" s="132"/>
      <c r="J807" s="133">
        <f>ROUND(I807*H807,2)</f>
        <v>0</v>
      </c>
      <c r="K807" s="129" t="s">
        <v>138</v>
      </c>
      <c r="L807" s="32"/>
      <c r="M807" s="134" t="s">
        <v>19</v>
      </c>
      <c r="N807" s="135" t="s">
        <v>45</v>
      </c>
      <c r="P807" s="136">
        <f>O807*H807</f>
        <v>0</v>
      </c>
      <c r="Q807" s="136">
        <v>0</v>
      </c>
      <c r="R807" s="136">
        <f>Q807*H807</f>
        <v>0</v>
      </c>
      <c r="S807" s="136">
        <v>2.5999999999999999E-3</v>
      </c>
      <c r="T807" s="137">
        <f>S807*H807</f>
        <v>0.22281999999999999</v>
      </c>
      <c r="AR807" s="138" t="s">
        <v>238</v>
      </c>
      <c r="AT807" s="138" t="s">
        <v>134</v>
      </c>
      <c r="AU807" s="138" t="s">
        <v>14</v>
      </c>
      <c r="AY807" s="17" t="s">
        <v>132</v>
      </c>
      <c r="BE807" s="139">
        <f>IF(N807="základní",J807,0)</f>
        <v>0</v>
      </c>
      <c r="BF807" s="139">
        <f>IF(N807="snížená",J807,0)</f>
        <v>0</v>
      </c>
      <c r="BG807" s="139">
        <f>IF(N807="zákl. přenesená",J807,0)</f>
        <v>0</v>
      </c>
      <c r="BH807" s="139">
        <f>IF(N807="sníž. přenesená",J807,0)</f>
        <v>0</v>
      </c>
      <c r="BI807" s="139">
        <f>IF(N807="nulová",J807,0)</f>
        <v>0</v>
      </c>
      <c r="BJ807" s="17" t="s">
        <v>14</v>
      </c>
      <c r="BK807" s="139">
        <f>ROUND(I807*H807,2)</f>
        <v>0</v>
      </c>
      <c r="BL807" s="17" t="s">
        <v>238</v>
      </c>
      <c r="BM807" s="138" t="s">
        <v>1017</v>
      </c>
    </row>
    <row r="808" spans="2:65" s="1" customFormat="1" ht="10.199999999999999">
      <c r="B808" s="32"/>
      <c r="D808" s="140" t="s">
        <v>141</v>
      </c>
      <c r="F808" s="141" t="s">
        <v>1018</v>
      </c>
      <c r="I808" s="142"/>
      <c r="L808" s="32"/>
      <c r="M808" s="143"/>
      <c r="T808" s="53"/>
      <c r="AT808" s="17" t="s">
        <v>141</v>
      </c>
      <c r="AU808" s="17" t="s">
        <v>14</v>
      </c>
    </row>
    <row r="809" spans="2:65" s="1" customFormat="1" ht="10.199999999999999">
      <c r="B809" s="32"/>
      <c r="D809" s="144" t="s">
        <v>143</v>
      </c>
      <c r="F809" s="145" t="s">
        <v>1019</v>
      </c>
      <c r="I809" s="142"/>
      <c r="L809" s="32"/>
      <c r="M809" s="143"/>
      <c r="T809" s="53"/>
      <c r="AT809" s="17" t="s">
        <v>143</v>
      </c>
      <c r="AU809" s="17" t="s">
        <v>14</v>
      </c>
    </row>
    <row r="810" spans="2:65" s="13" customFormat="1" ht="10.199999999999999">
      <c r="B810" s="152"/>
      <c r="D810" s="140" t="s">
        <v>145</v>
      </c>
      <c r="E810" s="153" t="s">
        <v>19</v>
      </c>
      <c r="F810" s="154" t="s">
        <v>995</v>
      </c>
      <c r="H810" s="155">
        <v>85.7</v>
      </c>
      <c r="I810" s="156"/>
      <c r="L810" s="152"/>
      <c r="M810" s="157"/>
      <c r="T810" s="158"/>
      <c r="AT810" s="153" t="s">
        <v>145</v>
      </c>
      <c r="AU810" s="153" t="s">
        <v>14</v>
      </c>
      <c r="AV810" s="13" t="s">
        <v>14</v>
      </c>
      <c r="AW810" s="13" t="s">
        <v>35</v>
      </c>
      <c r="AX810" s="13" t="s">
        <v>78</v>
      </c>
      <c r="AY810" s="153" t="s">
        <v>132</v>
      </c>
    </row>
    <row r="811" spans="2:65" s="1" customFormat="1" ht="16.5" customHeight="1">
      <c r="B811" s="32"/>
      <c r="C811" s="127" t="s">
        <v>1020</v>
      </c>
      <c r="D811" s="127" t="s">
        <v>134</v>
      </c>
      <c r="E811" s="128" t="s">
        <v>1021</v>
      </c>
      <c r="F811" s="129" t="s">
        <v>1022</v>
      </c>
      <c r="G811" s="130" t="s">
        <v>331</v>
      </c>
      <c r="H811" s="131">
        <v>28</v>
      </c>
      <c r="I811" s="132"/>
      <c r="J811" s="133">
        <f>ROUND(I811*H811,2)</f>
        <v>0</v>
      </c>
      <c r="K811" s="129" t="s">
        <v>138</v>
      </c>
      <c r="L811" s="32"/>
      <c r="M811" s="134" t="s">
        <v>19</v>
      </c>
      <c r="N811" s="135" t="s">
        <v>45</v>
      </c>
      <c r="P811" s="136">
        <f>O811*H811</f>
        <v>0</v>
      </c>
      <c r="Q811" s="136">
        <v>0</v>
      </c>
      <c r="R811" s="136">
        <f>Q811*H811</f>
        <v>0</v>
      </c>
      <c r="S811" s="136">
        <v>3.9399999999999999E-3</v>
      </c>
      <c r="T811" s="137">
        <f>S811*H811</f>
        <v>0.11032</v>
      </c>
      <c r="AR811" s="138" t="s">
        <v>238</v>
      </c>
      <c r="AT811" s="138" t="s">
        <v>134</v>
      </c>
      <c r="AU811" s="138" t="s">
        <v>14</v>
      </c>
      <c r="AY811" s="17" t="s">
        <v>132</v>
      </c>
      <c r="BE811" s="139">
        <f>IF(N811="základní",J811,0)</f>
        <v>0</v>
      </c>
      <c r="BF811" s="139">
        <f>IF(N811="snížená",J811,0)</f>
        <v>0</v>
      </c>
      <c r="BG811" s="139">
        <f>IF(N811="zákl. přenesená",J811,0)</f>
        <v>0</v>
      </c>
      <c r="BH811" s="139">
        <f>IF(N811="sníž. přenesená",J811,0)</f>
        <v>0</v>
      </c>
      <c r="BI811" s="139">
        <f>IF(N811="nulová",J811,0)</f>
        <v>0</v>
      </c>
      <c r="BJ811" s="17" t="s">
        <v>14</v>
      </c>
      <c r="BK811" s="139">
        <f>ROUND(I811*H811,2)</f>
        <v>0</v>
      </c>
      <c r="BL811" s="17" t="s">
        <v>238</v>
      </c>
      <c r="BM811" s="138" t="s">
        <v>1023</v>
      </c>
    </row>
    <row r="812" spans="2:65" s="1" customFormat="1" ht="10.199999999999999">
      <c r="B812" s="32"/>
      <c r="D812" s="140" t="s">
        <v>141</v>
      </c>
      <c r="F812" s="141" t="s">
        <v>1024</v>
      </c>
      <c r="I812" s="142"/>
      <c r="L812" s="32"/>
      <c r="M812" s="143"/>
      <c r="T812" s="53"/>
      <c r="AT812" s="17" t="s">
        <v>141</v>
      </c>
      <c r="AU812" s="17" t="s">
        <v>14</v>
      </c>
    </row>
    <row r="813" spans="2:65" s="1" customFormat="1" ht="10.199999999999999">
      <c r="B813" s="32"/>
      <c r="D813" s="144" t="s">
        <v>143</v>
      </c>
      <c r="F813" s="145" t="s">
        <v>1025</v>
      </c>
      <c r="I813" s="142"/>
      <c r="L813" s="32"/>
      <c r="M813" s="143"/>
      <c r="T813" s="53"/>
      <c r="AT813" s="17" t="s">
        <v>143</v>
      </c>
      <c r="AU813" s="17" t="s">
        <v>14</v>
      </c>
    </row>
    <row r="814" spans="2:65" s="13" customFormat="1" ht="10.199999999999999">
      <c r="B814" s="152"/>
      <c r="D814" s="140" t="s">
        <v>145</v>
      </c>
      <c r="E814" s="153" t="s">
        <v>19</v>
      </c>
      <c r="F814" s="154" t="s">
        <v>1026</v>
      </c>
      <c r="H814" s="155">
        <v>28</v>
      </c>
      <c r="I814" s="156"/>
      <c r="L814" s="152"/>
      <c r="M814" s="157"/>
      <c r="T814" s="158"/>
      <c r="AT814" s="153" t="s">
        <v>145</v>
      </c>
      <c r="AU814" s="153" t="s">
        <v>14</v>
      </c>
      <c r="AV814" s="13" t="s">
        <v>14</v>
      </c>
      <c r="AW814" s="13" t="s">
        <v>35</v>
      </c>
      <c r="AX814" s="13" t="s">
        <v>78</v>
      </c>
      <c r="AY814" s="153" t="s">
        <v>132</v>
      </c>
    </row>
    <row r="815" spans="2:65" s="1" customFormat="1" ht="24.15" customHeight="1">
      <c r="B815" s="32"/>
      <c r="C815" s="127" t="s">
        <v>1027</v>
      </c>
      <c r="D815" s="127" t="s">
        <v>134</v>
      </c>
      <c r="E815" s="128" t="s">
        <v>1028</v>
      </c>
      <c r="F815" s="129" t="s">
        <v>1029</v>
      </c>
      <c r="G815" s="130" t="s">
        <v>331</v>
      </c>
      <c r="H815" s="131">
        <v>85.7</v>
      </c>
      <c r="I815" s="132"/>
      <c r="J815" s="133">
        <f>ROUND(I815*H815,2)</f>
        <v>0</v>
      </c>
      <c r="K815" s="129" t="s">
        <v>138</v>
      </c>
      <c r="L815" s="32"/>
      <c r="M815" s="134" t="s">
        <v>19</v>
      </c>
      <c r="N815" s="135" t="s">
        <v>45</v>
      </c>
      <c r="P815" s="136">
        <f>O815*H815</f>
        <v>0</v>
      </c>
      <c r="Q815" s="136">
        <v>4.4000000000000003E-3</v>
      </c>
      <c r="R815" s="136">
        <f>Q815*H815</f>
        <v>0.37708000000000003</v>
      </c>
      <c r="S815" s="136">
        <v>0</v>
      </c>
      <c r="T815" s="137">
        <f>S815*H815</f>
        <v>0</v>
      </c>
      <c r="AR815" s="138" t="s">
        <v>238</v>
      </c>
      <c r="AT815" s="138" t="s">
        <v>134</v>
      </c>
      <c r="AU815" s="138" t="s">
        <v>14</v>
      </c>
      <c r="AY815" s="17" t="s">
        <v>132</v>
      </c>
      <c r="BE815" s="139">
        <f>IF(N815="základní",J815,0)</f>
        <v>0</v>
      </c>
      <c r="BF815" s="139">
        <f>IF(N815="snížená",J815,0)</f>
        <v>0</v>
      </c>
      <c r="BG815" s="139">
        <f>IF(N815="zákl. přenesená",J815,0)</f>
        <v>0</v>
      </c>
      <c r="BH815" s="139">
        <f>IF(N815="sníž. přenesená",J815,0)</f>
        <v>0</v>
      </c>
      <c r="BI815" s="139">
        <f>IF(N815="nulová",J815,0)</f>
        <v>0</v>
      </c>
      <c r="BJ815" s="17" t="s">
        <v>14</v>
      </c>
      <c r="BK815" s="139">
        <f>ROUND(I815*H815,2)</f>
        <v>0</v>
      </c>
      <c r="BL815" s="17" t="s">
        <v>238</v>
      </c>
      <c r="BM815" s="138" t="s">
        <v>1030</v>
      </c>
    </row>
    <row r="816" spans="2:65" s="1" customFormat="1" ht="19.2">
      <c r="B816" s="32"/>
      <c r="D816" s="140" t="s">
        <v>141</v>
      </c>
      <c r="F816" s="141" t="s">
        <v>1031</v>
      </c>
      <c r="I816" s="142"/>
      <c r="L816" s="32"/>
      <c r="M816" s="143"/>
      <c r="T816" s="53"/>
      <c r="AT816" s="17" t="s">
        <v>141</v>
      </c>
      <c r="AU816" s="17" t="s">
        <v>14</v>
      </c>
    </row>
    <row r="817" spans="2:65" s="1" customFormat="1" ht="10.199999999999999">
      <c r="B817" s="32"/>
      <c r="D817" s="144" t="s">
        <v>143</v>
      </c>
      <c r="F817" s="145" t="s">
        <v>1032</v>
      </c>
      <c r="I817" s="142"/>
      <c r="L817" s="32"/>
      <c r="M817" s="143"/>
      <c r="T817" s="53"/>
      <c r="AT817" s="17" t="s">
        <v>143</v>
      </c>
      <c r="AU817" s="17" t="s">
        <v>14</v>
      </c>
    </row>
    <row r="818" spans="2:65" s="13" customFormat="1" ht="10.199999999999999">
      <c r="B818" s="152"/>
      <c r="D818" s="140" t="s">
        <v>145</v>
      </c>
      <c r="E818" s="153" t="s">
        <v>19</v>
      </c>
      <c r="F818" s="154" t="s">
        <v>995</v>
      </c>
      <c r="H818" s="155">
        <v>85.7</v>
      </c>
      <c r="I818" s="156"/>
      <c r="L818" s="152"/>
      <c r="M818" s="157"/>
      <c r="T818" s="158"/>
      <c r="AT818" s="153" t="s">
        <v>145</v>
      </c>
      <c r="AU818" s="153" t="s">
        <v>14</v>
      </c>
      <c r="AV818" s="13" t="s">
        <v>14</v>
      </c>
      <c r="AW818" s="13" t="s">
        <v>35</v>
      </c>
      <c r="AX818" s="13" t="s">
        <v>78</v>
      </c>
      <c r="AY818" s="153" t="s">
        <v>132</v>
      </c>
    </row>
    <row r="819" spans="2:65" s="1" customFormat="1" ht="33" customHeight="1">
      <c r="B819" s="32"/>
      <c r="C819" s="127" t="s">
        <v>1033</v>
      </c>
      <c r="D819" s="127" t="s">
        <v>134</v>
      </c>
      <c r="E819" s="128" t="s">
        <v>1034</v>
      </c>
      <c r="F819" s="129" t="s">
        <v>1035</v>
      </c>
      <c r="G819" s="130" t="s">
        <v>137</v>
      </c>
      <c r="H819" s="131">
        <v>374</v>
      </c>
      <c r="I819" s="132"/>
      <c r="J819" s="133">
        <f>ROUND(I819*H819,2)</f>
        <v>0</v>
      </c>
      <c r="K819" s="129" t="s">
        <v>138</v>
      </c>
      <c r="L819" s="32"/>
      <c r="M819" s="134" t="s">
        <v>19</v>
      </c>
      <c r="N819" s="135" t="s">
        <v>45</v>
      </c>
      <c r="P819" s="136">
        <f>O819*H819</f>
        <v>0</v>
      </c>
      <c r="Q819" s="136">
        <v>6.6E-3</v>
      </c>
      <c r="R819" s="136">
        <f>Q819*H819</f>
        <v>2.4683999999999999</v>
      </c>
      <c r="S819" s="136">
        <v>0</v>
      </c>
      <c r="T819" s="137">
        <f>S819*H819</f>
        <v>0</v>
      </c>
      <c r="AR819" s="138" t="s">
        <v>238</v>
      </c>
      <c r="AT819" s="138" t="s">
        <v>134</v>
      </c>
      <c r="AU819" s="138" t="s">
        <v>14</v>
      </c>
      <c r="AY819" s="17" t="s">
        <v>132</v>
      </c>
      <c r="BE819" s="139">
        <f>IF(N819="základní",J819,0)</f>
        <v>0</v>
      </c>
      <c r="BF819" s="139">
        <f>IF(N819="snížená",J819,0)</f>
        <v>0</v>
      </c>
      <c r="BG819" s="139">
        <f>IF(N819="zákl. přenesená",J819,0)</f>
        <v>0</v>
      </c>
      <c r="BH819" s="139">
        <f>IF(N819="sníž. přenesená",J819,0)</f>
        <v>0</v>
      </c>
      <c r="BI819" s="139">
        <f>IF(N819="nulová",J819,0)</f>
        <v>0</v>
      </c>
      <c r="BJ819" s="17" t="s">
        <v>14</v>
      </c>
      <c r="BK819" s="139">
        <f>ROUND(I819*H819,2)</f>
        <v>0</v>
      </c>
      <c r="BL819" s="17" t="s">
        <v>238</v>
      </c>
      <c r="BM819" s="138" t="s">
        <v>1036</v>
      </c>
    </row>
    <row r="820" spans="2:65" s="1" customFormat="1" ht="38.4">
      <c r="B820" s="32"/>
      <c r="D820" s="140" t="s">
        <v>141</v>
      </c>
      <c r="F820" s="141" t="s">
        <v>1037</v>
      </c>
      <c r="I820" s="142"/>
      <c r="L820" s="32"/>
      <c r="M820" s="143"/>
      <c r="T820" s="53"/>
      <c r="AT820" s="17" t="s">
        <v>141</v>
      </c>
      <c r="AU820" s="17" t="s">
        <v>14</v>
      </c>
    </row>
    <row r="821" spans="2:65" s="1" customFormat="1" ht="10.199999999999999">
      <c r="B821" s="32"/>
      <c r="D821" s="144" t="s">
        <v>143</v>
      </c>
      <c r="F821" s="145" t="s">
        <v>1038</v>
      </c>
      <c r="I821" s="142"/>
      <c r="L821" s="32"/>
      <c r="M821" s="143"/>
      <c r="T821" s="53"/>
      <c r="AT821" s="17" t="s">
        <v>143</v>
      </c>
      <c r="AU821" s="17" t="s">
        <v>14</v>
      </c>
    </row>
    <row r="822" spans="2:65" s="13" customFormat="1" ht="10.199999999999999">
      <c r="B822" s="152"/>
      <c r="D822" s="140" t="s">
        <v>145</v>
      </c>
      <c r="E822" s="153" t="s">
        <v>19</v>
      </c>
      <c r="F822" s="154" t="s">
        <v>690</v>
      </c>
      <c r="H822" s="155">
        <v>374</v>
      </c>
      <c r="I822" s="156"/>
      <c r="L822" s="152"/>
      <c r="M822" s="157"/>
      <c r="T822" s="158"/>
      <c r="AT822" s="153" t="s">
        <v>145</v>
      </c>
      <c r="AU822" s="153" t="s">
        <v>14</v>
      </c>
      <c r="AV822" s="13" t="s">
        <v>14</v>
      </c>
      <c r="AW822" s="13" t="s">
        <v>35</v>
      </c>
      <c r="AX822" s="13" t="s">
        <v>78</v>
      </c>
      <c r="AY822" s="153" t="s">
        <v>132</v>
      </c>
    </row>
    <row r="823" spans="2:65" s="1" customFormat="1" ht="24.15" customHeight="1">
      <c r="B823" s="32"/>
      <c r="C823" s="127" t="s">
        <v>1039</v>
      </c>
      <c r="D823" s="127" t="s">
        <v>134</v>
      </c>
      <c r="E823" s="128" t="s">
        <v>1040</v>
      </c>
      <c r="F823" s="129" t="s">
        <v>1041</v>
      </c>
      <c r="G823" s="130" t="s">
        <v>331</v>
      </c>
      <c r="H823" s="131">
        <v>6</v>
      </c>
      <c r="I823" s="132"/>
      <c r="J823" s="133">
        <f>ROUND(I823*H823,2)</f>
        <v>0</v>
      </c>
      <c r="K823" s="129" t="s">
        <v>138</v>
      </c>
      <c r="L823" s="32"/>
      <c r="M823" s="134" t="s">
        <v>19</v>
      </c>
      <c r="N823" s="135" t="s">
        <v>45</v>
      </c>
      <c r="P823" s="136">
        <f>O823*H823</f>
        <v>0</v>
      </c>
      <c r="Q823" s="136">
        <v>0</v>
      </c>
      <c r="R823" s="136">
        <f>Q823*H823</f>
        <v>0</v>
      </c>
      <c r="S823" s="136">
        <v>0</v>
      </c>
      <c r="T823" s="137">
        <f>S823*H823</f>
        <v>0</v>
      </c>
      <c r="AR823" s="138" t="s">
        <v>238</v>
      </c>
      <c r="AT823" s="138" t="s">
        <v>134</v>
      </c>
      <c r="AU823" s="138" t="s">
        <v>14</v>
      </c>
      <c r="AY823" s="17" t="s">
        <v>132</v>
      </c>
      <c r="BE823" s="139">
        <f>IF(N823="základní",J823,0)</f>
        <v>0</v>
      </c>
      <c r="BF823" s="139">
        <f>IF(N823="snížená",J823,0)</f>
        <v>0</v>
      </c>
      <c r="BG823" s="139">
        <f>IF(N823="zákl. přenesená",J823,0)</f>
        <v>0</v>
      </c>
      <c r="BH823" s="139">
        <f>IF(N823="sníž. přenesená",J823,0)</f>
        <v>0</v>
      </c>
      <c r="BI823" s="139">
        <f>IF(N823="nulová",J823,0)</f>
        <v>0</v>
      </c>
      <c r="BJ823" s="17" t="s">
        <v>14</v>
      </c>
      <c r="BK823" s="139">
        <f>ROUND(I823*H823,2)</f>
        <v>0</v>
      </c>
      <c r="BL823" s="17" t="s">
        <v>238</v>
      </c>
      <c r="BM823" s="138" t="s">
        <v>1042</v>
      </c>
    </row>
    <row r="824" spans="2:65" s="1" customFormat="1" ht="19.2">
      <c r="B824" s="32"/>
      <c r="D824" s="140" t="s">
        <v>141</v>
      </c>
      <c r="F824" s="141" t="s">
        <v>1043</v>
      </c>
      <c r="I824" s="142"/>
      <c r="L824" s="32"/>
      <c r="M824" s="143"/>
      <c r="T824" s="53"/>
      <c r="AT824" s="17" t="s">
        <v>141</v>
      </c>
      <c r="AU824" s="17" t="s">
        <v>14</v>
      </c>
    </row>
    <row r="825" spans="2:65" s="1" customFormat="1" ht="10.199999999999999">
      <c r="B825" s="32"/>
      <c r="D825" s="144" t="s">
        <v>143</v>
      </c>
      <c r="F825" s="145" t="s">
        <v>1044</v>
      </c>
      <c r="I825" s="142"/>
      <c r="L825" s="32"/>
      <c r="M825" s="143"/>
      <c r="T825" s="53"/>
      <c r="AT825" s="17" t="s">
        <v>143</v>
      </c>
      <c r="AU825" s="17" t="s">
        <v>14</v>
      </c>
    </row>
    <row r="826" spans="2:65" s="12" customFormat="1" ht="10.199999999999999">
      <c r="B826" s="146"/>
      <c r="D826" s="140" t="s">
        <v>145</v>
      </c>
      <c r="E826" s="147" t="s">
        <v>19</v>
      </c>
      <c r="F826" s="148" t="s">
        <v>1045</v>
      </c>
      <c r="H826" s="147" t="s">
        <v>19</v>
      </c>
      <c r="I826" s="149"/>
      <c r="L826" s="146"/>
      <c r="M826" s="150"/>
      <c r="T826" s="151"/>
      <c r="AT826" s="147" t="s">
        <v>145</v>
      </c>
      <c r="AU826" s="147" t="s">
        <v>14</v>
      </c>
      <c r="AV826" s="12" t="s">
        <v>78</v>
      </c>
      <c r="AW826" s="12" t="s">
        <v>35</v>
      </c>
      <c r="AX826" s="12" t="s">
        <v>73</v>
      </c>
      <c r="AY826" s="147" t="s">
        <v>132</v>
      </c>
    </row>
    <row r="827" spans="2:65" s="13" customFormat="1" ht="10.199999999999999">
      <c r="B827" s="152"/>
      <c r="D827" s="140" t="s">
        <v>145</v>
      </c>
      <c r="E827" s="153" t="s">
        <v>19</v>
      </c>
      <c r="F827" s="154" t="s">
        <v>1046</v>
      </c>
      <c r="H827" s="155">
        <v>6</v>
      </c>
      <c r="I827" s="156"/>
      <c r="L827" s="152"/>
      <c r="M827" s="157"/>
      <c r="T827" s="158"/>
      <c r="AT827" s="153" t="s">
        <v>145</v>
      </c>
      <c r="AU827" s="153" t="s">
        <v>14</v>
      </c>
      <c r="AV827" s="13" t="s">
        <v>14</v>
      </c>
      <c r="AW827" s="13" t="s">
        <v>35</v>
      </c>
      <c r="AX827" s="13" t="s">
        <v>78</v>
      </c>
      <c r="AY827" s="153" t="s">
        <v>132</v>
      </c>
    </row>
    <row r="828" spans="2:65" s="1" customFormat="1" ht="16.5" customHeight="1">
      <c r="B828" s="32"/>
      <c r="C828" s="166" t="s">
        <v>1047</v>
      </c>
      <c r="D828" s="166" t="s">
        <v>215</v>
      </c>
      <c r="E828" s="167" t="s">
        <v>1048</v>
      </c>
      <c r="F828" s="168" t="s">
        <v>1049</v>
      </c>
      <c r="G828" s="169" t="s">
        <v>331</v>
      </c>
      <c r="H828" s="170">
        <v>6</v>
      </c>
      <c r="I828" s="171"/>
      <c r="J828" s="172">
        <f>ROUND(I828*H828,2)</f>
        <v>0</v>
      </c>
      <c r="K828" s="168" t="s">
        <v>138</v>
      </c>
      <c r="L828" s="173"/>
      <c r="M828" s="174" t="s">
        <v>19</v>
      </c>
      <c r="N828" s="175" t="s">
        <v>45</v>
      </c>
      <c r="P828" s="136">
        <f>O828*H828</f>
        <v>0</v>
      </c>
      <c r="Q828" s="136">
        <v>5.1000000000000004E-4</v>
      </c>
      <c r="R828" s="136">
        <f>Q828*H828</f>
        <v>3.0600000000000002E-3</v>
      </c>
      <c r="S828" s="136">
        <v>0</v>
      </c>
      <c r="T828" s="137">
        <f>S828*H828</f>
        <v>0</v>
      </c>
      <c r="AR828" s="138" t="s">
        <v>381</v>
      </c>
      <c r="AT828" s="138" t="s">
        <v>215</v>
      </c>
      <c r="AU828" s="138" t="s">
        <v>14</v>
      </c>
      <c r="AY828" s="17" t="s">
        <v>132</v>
      </c>
      <c r="BE828" s="139">
        <f>IF(N828="základní",J828,0)</f>
        <v>0</v>
      </c>
      <c r="BF828" s="139">
        <f>IF(N828="snížená",J828,0)</f>
        <v>0</v>
      </c>
      <c r="BG828" s="139">
        <f>IF(N828="zákl. přenesená",J828,0)</f>
        <v>0</v>
      </c>
      <c r="BH828" s="139">
        <f>IF(N828="sníž. přenesená",J828,0)</f>
        <v>0</v>
      </c>
      <c r="BI828" s="139">
        <f>IF(N828="nulová",J828,0)</f>
        <v>0</v>
      </c>
      <c r="BJ828" s="17" t="s">
        <v>14</v>
      </c>
      <c r="BK828" s="139">
        <f>ROUND(I828*H828,2)</f>
        <v>0</v>
      </c>
      <c r="BL828" s="17" t="s">
        <v>238</v>
      </c>
      <c r="BM828" s="138" t="s">
        <v>1050</v>
      </c>
    </row>
    <row r="829" spans="2:65" s="1" customFormat="1" ht="10.199999999999999">
      <c r="B829" s="32"/>
      <c r="D829" s="140" t="s">
        <v>141</v>
      </c>
      <c r="F829" s="141" t="s">
        <v>1049</v>
      </c>
      <c r="I829" s="142"/>
      <c r="L829" s="32"/>
      <c r="M829" s="143"/>
      <c r="T829" s="53"/>
      <c r="AT829" s="17" t="s">
        <v>141</v>
      </c>
      <c r="AU829" s="17" t="s">
        <v>14</v>
      </c>
    </row>
    <row r="830" spans="2:65" s="1" customFormat="1" ht="16.5" customHeight="1">
      <c r="B830" s="32"/>
      <c r="C830" s="166" t="s">
        <v>1051</v>
      </c>
      <c r="D830" s="166" t="s">
        <v>215</v>
      </c>
      <c r="E830" s="167" t="s">
        <v>1052</v>
      </c>
      <c r="F830" s="168" t="s">
        <v>1053</v>
      </c>
      <c r="G830" s="169" t="s">
        <v>559</v>
      </c>
      <c r="H830" s="170">
        <v>12</v>
      </c>
      <c r="I830" s="171"/>
      <c r="J830" s="172">
        <f>ROUND(I830*H830,2)</f>
        <v>0</v>
      </c>
      <c r="K830" s="168" t="s">
        <v>138</v>
      </c>
      <c r="L830" s="173"/>
      <c r="M830" s="174" t="s">
        <v>19</v>
      </c>
      <c r="N830" s="175" t="s">
        <v>45</v>
      </c>
      <c r="P830" s="136">
        <f>O830*H830</f>
        <v>0</v>
      </c>
      <c r="Q830" s="136">
        <v>2.0000000000000001E-4</v>
      </c>
      <c r="R830" s="136">
        <f>Q830*H830</f>
        <v>2.4000000000000002E-3</v>
      </c>
      <c r="S830" s="136">
        <v>0</v>
      </c>
      <c r="T830" s="137">
        <f>S830*H830</f>
        <v>0</v>
      </c>
      <c r="AR830" s="138" t="s">
        <v>381</v>
      </c>
      <c r="AT830" s="138" t="s">
        <v>215</v>
      </c>
      <c r="AU830" s="138" t="s">
        <v>14</v>
      </c>
      <c r="AY830" s="17" t="s">
        <v>132</v>
      </c>
      <c r="BE830" s="139">
        <f>IF(N830="základní",J830,0)</f>
        <v>0</v>
      </c>
      <c r="BF830" s="139">
        <f>IF(N830="snížená",J830,0)</f>
        <v>0</v>
      </c>
      <c r="BG830" s="139">
        <f>IF(N830="zákl. přenesená",J830,0)</f>
        <v>0</v>
      </c>
      <c r="BH830" s="139">
        <f>IF(N830="sníž. přenesená",J830,0)</f>
        <v>0</v>
      </c>
      <c r="BI830" s="139">
        <f>IF(N830="nulová",J830,0)</f>
        <v>0</v>
      </c>
      <c r="BJ830" s="17" t="s">
        <v>14</v>
      </c>
      <c r="BK830" s="139">
        <f>ROUND(I830*H830,2)</f>
        <v>0</v>
      </c>
      <c r="BL830" s="17" t="s">
        <v>238</v>
      </c>
      <c r="BM830" s="138" t="s">
        <v>1054</v>
      </c>
    </row>
    <row r="831" spans="2:65" s="1" customFormat="1" ht="10.199999999999999">
      <c r="B831" s="32"/>
      <c r="D831" s="140" t="s">
        <v>141</v>
      </c>
      <c r="F831" s="141" t="s">
        <v>1053</v>
      </c>
      <c r="I831" s="142"/>
      <c r="L831" s="32"/>
      <c r="M831" s="143"/>
      <c r="T831" s="53"/>
      <c r="AT831" s="17" t="s">
        <v>141</v>
      </c>
      <c r="AU831" s="17" t="s">
        <v>14</v>
      </c>
    </row>
    <row r="832" spans="2:65" s="1" customFormat="1" ht="24.15" customHeight="1">
      <c r="B832" s="32"/>
      <c r="C832" s="127" t="s">
        <v>1055</v>
      </c>
      <c r="D832" s="127" t="s">
        <v>134</v>
      </c>
      <c r="E832" s="128" t="s">
        <v>1056</v>
      </c>
      <c r="F832" s="129" t="s">
        <v>1057</v>
      </c>
      <c r="G832" s="130" t="s">
        <v>331</v>
      </c>
      <c r="H832" s="131">
        <v>21.7</v>
      </c>
      <c r="I832" s="132"/>
      <c r="J832" s="133">
        <f>ROUND(I832*H832,2)</f>
        <v>0</v>
      </c>
      <c r="K832" s="129" t="s">
        <v>138</v>
      </c>
      <c r="L832" s="32"/>
      <c r="M832" s="134" t="s">
        <v>19</v>
      </c>
      <c r="N832" s="135" t="s">
        <v>45</v>
      </c>
      <c r="P832" s="136">
        <f>O832*H832</f>
        <v>0</v>
      </c>
      <c r="Q832" s="136">
        <v>4.0600000000000002E-3</v>
      </c>
      <c r="R832" s="136">
        <f>Q832*H832</f>
        <v>8.8102E-2</v>
      </c>
      <c r="S832" s="136">
        <v>0</v>
      </c>
      <c r="T832" s="137">
        <f>S832*H832</f>
        <v>0</v>
      </c>
      <c r="AR832" s="138" t="s">
        <v>238</v>
      </c>
      <c r="AT832" s="138" t="s">
        <v>134</v>
      </c>
      <c r="AU832" s="138" t="s">
        <v>14</v>
      </c>
      <c r="AY832" s="17" t="s">
        <v>132</v>
      </c>
      <c r="BE832" s="139">
        <f>IF(N832="základní",J832,0)</f>
        <v>0</v>
      </c>
      <c r="BF832" s="139">
        <f>IF(N832="snížená",J832,0)</f>
        <v>0</v>
      </c>
      <c r="BG832" s="139">
        <f>IF(N832="zákl. přenesená",J832,0)</f>
        <v>0</v>
      </c>
      <c r="BH832" s="139">
        <f>IF(N832="sníž. přenesená",J832,0)</f>
        <v>0</v>
      </c>
      <c r="BI832" s="139">
        <f>IF(N832="nulová",J832,0)</f>
        <v>0</v>
      </c>
      <c r="BJ832" s="17" t="s">
        <v>14</v>
      </c>
      <c r="BK832" s="139">
        <f>ROUND(I832*H832,2)</f>
        <v>0</v>
      </c>
      <c r="BL832" s="17" t="s">
        <v>238</v>
      </c>
      <c r="BM832" s="138" t="s">
        <v>1058</v>
      </c>
    </row>
    <row r="833" spans="2:65" s="1" customFormat="1" ht="28.8">
      <c r="B833" s="32"/>
      <c r="D833" s="140" t="s">
        <v>141</v>
      </c>
      <c r="F833" s="141" t="s">
        <v>1059</v>
      </c>
      <c r="I833" s="142"/>
      <c r="L833" s="32"/>
      <c r="M833" s="143"/>
      <c r="T833" s="53"/>
      <c r="AT833" s="17" t="s">
        <v>141</v>
      </c>
      <c r="AU833" s="17" t="s">
        <v>14</v>
      </c>
    </row>
    <row r="834" spans="2:65" s="1" customFormat="1" ht="10.199999999999999">
      <c r="B834" s="32"/>
      <c r="D834" s="144" t="s">
        <v>143</v>
      </c>
      <c r="F834" s="145" t="s">
        <v>1060</v>
      </c>
      <c r="I834" s="142"/>
      <c r="L834" s="32"/>
      <c r="M834" s="143"/>
      <c r="T834" s="53"/>
      <c r="AT834" s="17" t="s">
        <v>143</v>
      </c>
      <c r="AU834" s="17" t="s">
        <v>14</v>
      </c>
    </row>
    <row r="835" spans="2:65" s="13" customFormat="1" ht="10.199999999999999">
      <c r="B835" s="152"/>
      <c r="D835" s="140" t="s">
        <v>145</v>
      </c>
      <c r="E835" s="153" t="s">
        <v>19</v>
      </c>
      <c r="F835" s="154" t="s">
        <v>981</v>
      </c>
      <c r="H835" s="155">
        <v>21.7</v>
      </c>
      <c r="I835" s="156"/>
      <c r="L835" s="152"/>
      <c r="M835" s="157"/>
      <c r="T835" s="158"/>
      <c r="AT835" s="153" t="s">
        <v>145</v>
      </c>
      <c r="AU835" s="153" t="s">
        <v>14</v>
      </c>
      <c r="AV835" s="13" t="s">
        <v>14</v>
      </c>
      <c r="AW835" s="13" t="s">
        <v>35</v>
      </c>
      <c r="AX835" s="13" t="s">
        <v>78</v>
      </c>
      <c r="AY835" s="153" t="s">
        <v>132</v>
      </c>
    </row>
    <row r="836" spans="2:65" s="1" customFormat="1" ht="24.15" customHeight="1">
      <c r="B836" s="32"/>
      <c r="C836" s="127" t="s">
        <v>1061</v>
      </c>
      <c r="D836" s="127" t="s">
        <v>134</v>
      </c>
      <c r="E836" s="128" t="s">
        <v>1062</v>
      </c>
      <c r="F836" s="129" t="s">
        <v>1063</v>
      </c>
      <c r="G836" s="130" t="s">
        <v>331</v>
      </c>
      <c r="H836" s="131">
        <v>31.2</v>
      </c>
      <c r="I836" s="132"/>
      <c r="J836" s="133">
        <f>ROUND(I836*H836,2)</f>
        <v>0</v>
      </c>
      <c r="K836" s="129" t="s">
        <v>138</v>
      </c>
      <c r="L836" s="32"/>
      <c r="M836" s="134" t="s">
        <v>19</v>
      </c>
      <c r="N836" s="135" t="s">
        <v>45</v>
      </c>
      <c r="P836" s="136">
        <f>O836*H836</f>
        <v>0</v>
      </c>
      <c r="Q836" s="136">
        <v>4.0600000000000002E-3</v>
      </c>
      <c r="R836" s="136">
        <f>Q836*H836</f>
        <v>0.12667200000000001</v>
      </c>
      <c r="S836" s="136">
        <v>0</v>
      </c>
      <c r="T836" s="137">
        <f>S836*H836</f>
        <v>0</v>
      </c>
      <c r="AR836" s="138" t="s">
        <v>238</v>
      </c>
      <c r="AT836" s="138" t="s">
        <v>134</v>
      </c>
      <c r="AU836" s="138" t="s">
        <v>14</v>
      </c>
      <c r="AY836" s="17" t="s">
        <v>132</v>
      </c>
      <c r="BE836" s="139">
        <f>IF(N836="základní",J836,0)</f>
        <v>0</v>
      </c>
      <c r="BF836" s="139">
        <f>IF(N836="snížená",J836,0)</f>
        <v>0</v>
      </c>
      <c r="BG836" s="139">
        <f>IF(N836="zákl. přenesená",J836,0)</f>
        <v>0</v>
      </c>
      <c r="BH836" s="139">
        <f>IF(N836="sníž. přenesená",J836,0)</f>
        <v>0</v>
      </c>
      <c r="BI836" s="139">
        <f>IF(N836="nulová",J836,0)</f>
        <v>0</v>
      </c>
      <c r="BJ836" s="17" t="s">
        <v>14</v>
      </c>
      <c r="BK836" s="139">
        <f>ROUND(I836*H836,2)</f>
        <v>0</v>
      </c>
      <c r="BL836" s="17" t="s">
        <v>238</v>
      </c>
      <c r="BM836" s="138" t="s">
        <v>1064</v>
      </c>
    </row>
    <row r="837" spans="2:65" s="1" customFormat="1" ht="28.8">
      <c r="B837" s="32"/>
      <c r="D837" s="140" t="s">
        <v>141</v>
      </c>
      <c r="F837" s="141" t="s">
        <v>1065</v>
      </c>
      <c r="I837" s="142"/>
      <c r="L837" s="32"/>
      <c r="M837" s="143"/>
      <c r="T837" s="53"/>
      <c r="AT837" s="17" t="s">
        <v>141</v>
      </c>
      <c r="AU837" s="17" t="s">
        <v>14</v>
      </c>
    </row>
    <row r="838" spans="2:65" s="1" customFormat="1" ht="10.199999999999999">
      <c r="B838" s="32"/>
      <c r="D838" s="144" t="s">
        <v>143</v>
      </c>
      <c r="F838" s="145" t="s">
        <v>1066</v>
      </c>
      <c r="I838" s="142"/>
      <c r="L838" s="32"/>
      <c r="M838" s="143"/>
      <c r="T838" s="53"/>
      <c r="AT838" s="17" t="s">
        <v>143</v>
      </c>
      <c r="AU838" s="17" t="s">
        <v>14</v>
      </c>
    </row>
    <row r="839" spans="2:65" s="13" customFormat="1" ht="10.199999999999999">
      <c r="B839" s="152"/>
      <c r="D839" s="140" t="s">
        <v>145</v>
      </c>
      <c r="E839" s="153" t="s">
        <v>19</v>
      </c>
      <c r="F839" s="154" t="s">
        <v>1067</v>
      </c>
      <c r="H839" s="155">
        <v>31.2</v>
      </c>
      <c r="I839" s="156"/>
      <c r="L839" s="152"/>
      <c r="M839" s="157"/>
      <c r="T839" s="158"/>
      <c r="AT839" s="153" t="s">
        <v>145</v>
      </c>
      <c r="AU839" s="153" t="s">
        <v>14</v>
      </c>
      <c r="AV839" s="13" t="s">
        <v>14</v>
      </c>
      <c r="AW839" s="13" t="s">
        <v>35</v>
      </c>
      <c r="AX839" s="13" t="s">
        <v>78</v>
      </c>
      <c r="AY839" s="153" t="s">
        <v>132</v>
      </c>
    </row>
    <row r="840" spans="2:65" s="1" customFormat="1" ht="24.15" customHeight="1">
      <c r="B840" s="32"/>
      <c r="C840" s="127" t="s">
        <v>1068</v>
      </c>
      <c r="D840" s="127" t="s">
        <v>134</v>
      </c>
      <c r="E840" s="128" t="s">
        <v>1069</v>
      </c>
      <c r="F840" s="129" t="s">
        <v>1070</v>
      </c>
      <c r="G840" s="130" t="s">
        <v>331</v>
      </c>
      <c r="H840" s="131">
        <v>22</v>
      </c>
      <c r="I840" s="132"/>
      <c r="J840" s="133">
        <f>ROUND(I840*H840,2)</f>
        <v>0</v>
      </c>
      <c r="K840" s="129" t="s">
        <v>138</v>
      </c>
      <c r="L840" s="32"/>
      <c r="M840" s="134" t="s">
        <v>19</v>
      </c>
      <c r="N840" s="135" t="s">
        <v>45</v>
      </c>
      <c r="P840" s="136">
        <f>O840*H840</f>
        <v>0</v>
      </c>
      <c r="Q840" s="136">
        <v>2.8700000000000002E-3</v>
      </c>
      <c r="R840" s="136">
        <f>Q840*H840</f>
        <v>6.3140000000000002E-2</v>
      </c>
      <c r="S840" s="136">
        <v>0</v>
      </c>
      <c r="T840" s="137">
        <f>S840*H840</f>
        <v>0</v>
      </c>
      <c r="AR840" s="138" t="s">
        <v>238</v>
      </c>
      <c r="AT840" s="138" t="s">
        <v>134</v>
      </c>
      <c r="AU840" s="138" t="s">
        <v>14</v>
      </c>
      <c r="AY840" s="17" t="s">
        <v>132</v>
      </c>
      <c r="BE840" s="139">
        <f>IF(N840="základní",J840,0)</f>
        <v>0</v>
      </c>
      <c r="BF840" s="139">
        <f>IF(N840="snížená",J840,0)</f>
        <v>0</v>
      </c>
      <c r="BG840" s="139">
        <f>IF(N840="zákl. přenesená",J840,0)</f>
        <v>0</v>
      </c>
      <c r="BH840" s="139">
        <f>IF(N840="sníž. přenesená",J840,0)</f>
        <v>0</v>
      </c>
      <c r="BI840" s="139">
        <f>IF(N840="nulová",J840,0)</f>
        <v>0</v>
      </c>
      <c r="BJ840" s="17" t="s">
        <v>14</v>
      </c>
      <c r="BK840" s="139">
        <f>ROUND(I840*H840,2)</f>
        <v>0</v>
      </c>
      <c r="BL840" s="17" t="s">
        <v>238</v>
      </c>
      <c r="BM840" s="138" t="s">
        <v>1071</v>
      </c>
    </row>
    <row r="841" spans="2:65" s="1" customFormat="1" ht="19.2">
      <c r="B841" s="32"/>
      <c r="D841" s="140" t="s">
        <v>141</v>
      </c>
      <c r="F841" s="141" t="s">
        <v>1072</v>
      </c>
      <c r="I841" s="142"/>
      <c r="L841" s="32"/>
      <c r="M841" s="143"/>
      <c r="T841" s="53"/>
      <c r="AT841" s="17" t="s">
        <v>141</v>
      </c>
      <c r="AU841" s="17" t="s">
        <v>14</v>
      </c>
    </row>
    <row r="842" spans="2:65" s="1" customFormat="1" ht="10.199999999999999">
      <c r="B842" s="32"/>
      <c r="D842" s="144" t="s">
        <v>143</v>
      </c>
      <c r="F842" s="145" t="s">
        <v>1073</v>
      </c>
      <c r="I842" s="142"/>
      <c r="L842" s="32"/>
      <c r="M842" s="143"/>
      <c r="T842" s="53"/>
      <c r="AT842" s="17" t="s">
        <v>143</v>
      </c>
      <c r="AU842" s="17" t="s">
        <v>14</v>
      </c>
    </row>
    <row r="843" spans="2:65" s="13" customFormat="1" ht="10.199999999999999">
      <c r="B843" s="152"/>
      <c r="D843" s="140" t="s">
        <v>145</v>
      </c>
      <c r="E843" s="153" t="s">
        <v>19</v>
      </c>
      <c r="F843" s="154" t="s">
        <v>1074</v>
      </c>
      <c r="H843" s="155">
        <v>22</v>
      </c>
      <c r="I843" s="156"/>
      <c r="L843" s="152"/>
      <c r="M843" s="157"/>
      <c r="T843" s="158"/>
      <c r="AT843" s="153" t="s">
        <v>145</v>
      </c>
      <c r="AU843" s="153" t="s">
        <v>14</v>
      </c>
      <c r="AV843" s="13" t="s">
        <v>14</v>
      </c>
      <c r="AW843" s="13" t="s">
        <v>35</v>
      </c>
      <c r="AX843" s="13" t="s">
        <v>78</v>
      </c>
      <c r="AY843" s="153" t="s">
        <v>132</v>
      </c>
    </row>
    <row r="844" spans="2:65" s="1" customFormat="1" ht="24.15" customHeight="1">
      <c r="B844" s="32"/>
      <c r="C844" s="127" t="s">
        <v>1075</v>
      </c>
      <c r="D844" s="127" t="s">
        <v>134</v>
      </c>
      <c r="E844" s="128" t="s">
        <v>1076</v>
      </c>
      <c r="F844" s="129" t="s">
        <v>1077</v>
      </c>
      <c r="G844" s="130" t="s">
        <v>331</v>
      </c>
      <c r="H844" s="131">
        <v>85.7</v>
      </c>
      <c r="I844" s="132"/>
      <c r="J844" s="133">
        <f>ROUND(I844*H844,2)</f>
        <v>0</v>
      </c>
      <c r="K844" s="129" t="s">
        <v>138</v>
      </c>
      <c r="L844" s="32"/>
      <c r="M844" s="134" t="s">
        <v>19</v>
      </c>
      <c r="N844" s="135" t="s">
        <v>45</v>
      </c>
      <c r="P844" s="136">
        <f>O844*H844</f>
        <v>0</v>
      </c>
      <c r="Q844" s="136">
        <v>2.97E-3</v>
      </c>
      <c r="R844" s="136">
        <f>Q844*H844</f>
        <v>0.25452900000000001</v>
      </c>
      <c r="S844" s="136">
        <v>0</v>
      </c>
      <c r="T844" s="137">
        <f>S844*H844</f>
        <v>0</v>
      </c>
      <c r="AR844" s="138" t="s">
        <v>238</v>
      </c>
      <c r="AT844" s="138" t="s">
        <v>134</v>
      </c>
      <c r="AU844" s="138" t="s">
        <v>14</v>
      </c>
      <c r="AY844" s="17" t="s">
        <v>132</v>
      </c>
      <c r="BE844" s="139">
        <f>IF(N844="základní",J844,0)</f>
        <v>0</v>
      </c>
      <c r="BF844" s="139">
        <f>IF(N844="snížená",J844,0)</f>
        <v>0</v>
      </c>
      <c r="BG844" s="139">
        <f>IF(N844="zákl. přenesená",J844,0)</f>
        <v>0</v>
      </c>
      <c r="BH844" s="139">
        <f>IF(N844="sníž. přenesená",J844,0)</f>
        <v>0</v>
      </c>
      <c r="BI844" s="139">
        <f>IF(N844="nulová",J844,0)</f>
        <v>0</v>
      </c>
      <c r="BJ844" s="17" t="s">
        <v>14</v>
      </c>
      <c r="BK844" s="139">
        <f>ROUND(I844*H844,2)</f>
        <v>0</v>
      </c>
      <c r="BL844" s="17" t="s">
        <v>238</v>
      </c>
      <c r="BM844" s="138" t="s">
        <v>1078</v>
      </c>
    </row>
    <row r="845" spans="2:65" s="1" customFormat="1" ht="28.8">
      <c r="B845" s="32"/>
      <c r="D845" s="140" t="s">
        <v>141</v>
      </c>
      <c r="F845" s="141" t="s">
        <v>1079</v>
      </c>
      <c r="I845" s="142"/>
      <c r="L845" s="32"/>
      <c r="M845" s="143"/>
      <c r="T845" s="53"/>
      <c r="AT845" s="17" t="s">
        <v>141</v>
      </c>
      <c r="AU845" s="17" t="s">
        <v>14</v>
      </c>
    </row>
    <row r="846" spans="2:65" s="1" customFormat="1" ht="10.199999999999999">
      <c r="B846" s="32"/>
      <c r="D846" s="144" t="s">
        <v>143</v>
      </c>
      <c r="F846" s="145" t="s">
        <v>1080</v>
      </c>
      <c r="I846" s="142"/>
      <c r="L846" s="32"/>
      <c r="M846" s="143"/>
      <c r="T846" s="53"/>
      <c r="AT846" s="17" t="s">
        <v>143</v>
      </c>
      <c r="AU846" s="17" t="s">
        <v>14</v>
      </c>
    </row>
    <row r="847" spans="2:65" s="13" customFormat="1" ht="10.199999999999999">
      <c r="B847" s="152"/>
      <c r="D847" s="140" t="s">
        <v>145</v>
      </c>
      <c r="E847" s="153" t="s">
        <v>19</v>
      </c>
      <c r="F847" s="154" t="s">
        <v>995</v>
      </c>
      <c r="H847" s="155">
        <v>85.7</v>
      </c>
      <c r="I847" s="156"/>
      <c r="L847" s="152"/>
      <c r="M847" s="157"/>
      <c r="T847" s="158"/>
      <c r="AT847" s="153" t="s">
        <v>145</v>
      </c>
      <c r="AU847" s="153" t="s">
        <v>14</v>
      </c>
      <c r="AV847" s="13" t="s">
        <v>14</v>
      </c>
      <c r="AW847" s="13" t="s">
        <v>35</v>
      </c>
      <c r="AX847" s="13" t="s">
        <v>78</v>
      </c>
      <c r="AY847" s="153" t="s">
        <v>132</v>
      </c>
    </row>
    <row r="848" spans="2:65" s="1" customFormat="1" ht="24.15" customHeight="1">
      <c r="B848" s="32"/>
      <c r="C848" s="127" t="s">
        <v>1081</v>
      </c>
      <c r="D848" s="127" t="s">
        <v>134</v>
      </c>
      <c r="E848" s="128" t="s">
        <v>1082</v>
      </c>
      <c r="F848" s="129" t="s">
        <v>1083</v>
      </c>
      <c r="G848" s="130" t="s">
        <v>559</v>
      </c>
      <c r="H848" s="131">
        <v>1</v>
      </c>
      <c r="I848" s="132"/>
      <c r="J848" s="133">
        <f>ROUND(I848*H848,2)</f>
        <v>0</v>
      </c>
      <c r="K848" s="129" t="s">
        <v>138</v>
      </c>
      <c r="L848" s="32"/>
      <c r="M848" s="134" t="s">
        <v>19</v>
      </c>
      <c r="N848" s="135" t="s">
        <v>45</v>
      </c>
      <c r="P848" s="136">
        <f>O848*H848</f>
        <v>0</v>
      </c>
      <c r="Q848" s="136">
        <v>3.6600000000000001E-3</v>
      </c>
      <c r="R848" s="136">
        <f>Q848*H848</f>
        <v>3.6600000000000001E-3</v>
      </c>
      <c r="S848" s="136">
        <v>0</v>
      </c>
      <c r="T848" s="137">
        <f>S848*H848</f>
        <v>0</v>
      </c>
      <c r="AR848" s="138" t="s">
        <v>238</v>
      </c>
      <c r="AT848" s="138" t="s">
        <v>134</v>
      </c>
      <c r="AU848" s="138" t="s">
        <v>14</v>
      </c>
      <c r="AY848" s="17" t="s">
        <v>132</v>
      </c>
      <c r="BE848" s="139">
        <f>IF(N848="základní",J848,0)</f>
        <v>0</v>
      </c>
      <c r="BF848" s="139">
        <f>IF(N848="snížená",J848,0)</f>
        <v>0</v>
      </c>
      <c r="BG848" s="139">
        <f>IF(N848="zákl. přenesená",J848,0)</f>
        <v>0</v>
      </c>
      <c r="BH848" s="139">
        <f>IF(N848="sníž. přenesená",J848,0)</f>
        <v>0</v>
      </c>
      <c r="BI848" s="139">
        <f>IF(N848="nulová",J848,0)</f>
        <v>0</v>
      </c>
      <c r="BJ848" s="17" t="s">
        <v>14</v>
      </c>
      <c r="BK848" s="139">
        <f>ROUND(I848*H848,2)</f>
        <v>0</v>
      </c>
      <c r="BL848" s="17" t="s">
        <v>238</v>
      </c>
      <c r="BM848" s="138" t="s">
        <v>1084</v>
      </c>
    </row>
    <row r="849" spans="2:65" s="1" customFormat="1" ht="28.8">
      <c r="B849" s="32"/>
      <c r="D849" s="140" t="s">
        <v>141</v>
      </c>
      <c r="F849" s="141" t="s">
        <v>1085</v>
      </c>
      <c r="I849" s="142"/>
      <c r="L849" s="32"/>
      <c r="M849" s="143"/>
      <c r="T849" s="53"/>
      <c r="AT849" s="17" t="s">
        <v>141</v>
      </c>
      <c r="AU849" s="17" t="s">
        <v>14</v>
      </c>
    </row>
    <row r="850" spans="2:65" s="1" customFormat="1" ht="10.199999999999999">
      <c r="B850" s="32"/>
      <c r="D850" s="144" t="s">
        <v>143</v>
      </c>
      <c r="F850" s="145" t="s">
        <v>1086</v>
      </c>
      <c r="I850" s="142"/>
      <c r="L850" s="32"/>
      <c r="M850" s="143"/>
      <c r="T850" s="53"/>
      <c r="AT850" s="17" t="s">
        <v>143</v>
      </c>
      <c r="AU850" s="17" t="s">
        <v>14</v>
      </c>
    </row>
    <row r="851" spans="2:65" s="1" customFormat="1" ht="24.15" customHeight="1">
      <c r="B851" s="32"/>
      <c r="C851" s="127" t="s">
        <v>1087</v>
      </c>
      <c r="D851" s="127" t="s">
        <v>134</v>
      </c>
      <c r="E851" s="128" t="s">
        <v>1088</v>
      </c>
      <c r="F851" s="129" t="s">
        <v>1089</v>
      </c>
      <c r="G851" s="130" t="s">
        <v>331</v>
      </c>
      <c r="H851" s="131">
        <v>44.7</v>
      </c>
      <c r="I851" s="132"/>
      <c r="J851" s="133">
        <f>ROUND(I851*H851,2)</f>
        <v>0</v>
      </c>
      <c r="K851" s="129" t="s">
        <v>138</v>
      </c>
      <c r="L851" s="32"/>
      <c r="M851" s="134" t="s">
        <v>19</v>
      </c>
      <c r="N851" s="135" t="s">
        <v>45</v>
      </c>
      <c r="P851" s="136">
        <f>O851*H851</f>
        <v>0</v>
      </c>
      <c r="Q851" s="136">
        <v>2.9099999999999998E-3</v>
      </c>
      <c r="R851" s="136">
        <f>Q851*H851</f>
        <v>0.130077</v>
      </c>
      <c r="S851" s="136">
        <v>0</v>
      </c>
      <c r="T851" s="137">
        <f>S851*H851</f>
        <v>0</v>
      </c>
      <c r="AR851" s="138" t="s">
        <v>238</v>
      </c>
      <c r="AT851" s="138" t="s">
        <v>134</v>
      </c>
      <c r="AU851" s="138" t="s">
        <v>14</v>
      </c>
      <c r="AY851" s="17" t="s">
        <v>132</v>
      </c>
      <c r="BE851" s="139">
        <f>IF(N851="základní",J851,0)</f>
        <v>0</v>
      </c>
      <c r="BF851" s="139">
        <f>IF(N851="snížená",J851,0)</f>
        <v>0</v>
      </c>
      <c r="BG851" s="139">
        <f>IF(N851="zákl. přenesená",J851,0)</f>
        <v>0</v>
      </c>
      <c r="BH851" s="139">
        <f>IF(N851="sníž. přenesená",J851,0)</f>
        <v>0</v>
      </c>
      <c r="BI851" s="139">
        <f>IF(N851="nulová",J851,0)</f>
        <v>0</v>
      </c>
      <c r="BJ851" s="17" t="s">
        <v>14</v>
      </c>
      <c r="BK851" s="139">
        <f>ROUND(I851*H851,2)</f>
        <v>0</v>
      </c>
      <c r="BL851" s="17" t="s">
        <v>238</v>
      </c>
      <c r="BM851" s="138" t="s">
        <v>1090</v>
      </c>
    </row>
    <row r="852" spans="2:65" s="1" customFormat="1" ht="19.2">
      <c r="B852" s="32"/>
      <c r="D852" s="140" t="s">
        <v>141</v>
      </c>
      <c r="F852" s="141" t="s">
        <v>1091</v>
      </c>
      <c r="I852" s="142"/>
      <c r="L852" s="32"/>
      <c r="M852" s="143"/>
      <c r="T852" s="53"/>
      <c r="AT852" s="17" t="s">
        <v>141</v>
      </c>
      <c r="AU852" s="17" t="s">
        <v>14</v>
      </c>
    </row>
    <row r="853" spans="2:65" s="1" customFormat="1" ht="10.199999999999999">
      <c r="B853" s="32"/>
      <c r="D853" s="144" t="s">
        <v>143</v>
      </c>
      <c r="F853" s="145" t="s">
        <v>1092</v>
      </c>
      <c r="I853" s="142"/>
      <c r="L853" s="32"/>
      <c r="M853" s="143"/>
      <c r="T853" s="53"/>
      <c r="AT853" s="17" t="s">
        <v>143</v>
      </c>
      <c r="AU853" s="17" t="s">
        <v>14</v>
      </c>
    </row>
    <row r="854" spans="2:65" s="13" customFormat="1" ht="10.199999999999999">
      <c r="B854" s="152"/>
      <c r="D854" s="140" t="s">
        <v>145</v>
      </c>
      <c r="E854" s="153" t="s">
        <v>19</v>
      </c>
      <c r="F854" s="154" t="s">
        <v>508</v>
      </c>
      <c r="H854" s="155">
        <v>19.5</v>
      </c>
      <c r="I854" s="156"/>
      <c r="L854" s="152"/>
      <c r="M854" s="157"/>
      <c r="T854" s="158"/>
      <c r="AT854" s="153" t="s">
        <v>145</v>
      </c>
      <c r="AU854" s="153" t="s">
        <v>14</v>
      </c>
      <c r="AV854" s="13" t="s">
        <v>14</v>
      </c>
      <c r="AW854" s="13" t="s">
        <v>35</v>
      </c>
      <c r="AX854" s="13" t="s">
        <v>73</v>
      </c>
      <c r="AY854" s="153" t="s">
        <v>132</v>
      </c>
    </row>
    <row r="855" spans="2:65" s="13" customFormat="1" ht="10.199999999999999">
      <c r="B855" s="152"/>
      <c r="D855" s="140" t="s">
        <v>145</v>
      </c>
      <c r="E855" s="153" t="s">
        <v>19</v>
      </c>
      <c r="F855" s="154" t="s">
        <v>509</v>
      </c>
      <c r="H855" s="155">
        <v>9</v>
      </c>
      <c r="I855" s="156"/>
      <c r="L855" s="152"/>
      <c r="M855" s="157"/>
      <c r="T855" s="158"/>
      <c r="AT855" s="153" t="s">
        <v>145</v>
      </c>
      <c r="AU855" s="153" t="s">
        <v>14</v>
      </c>
      <c r="AV855" s="13" t="s">
        <v>14</v>
      </c>
      <c r="AW855" s="13" t="s">
        <v>35</v>
      </c>
      <c r="AX855" s="13" t="s">
        <v>73</v>
      </c>
      <c r="AY855" s="153" t="s">
        <v>132</v>
      </c>
    </row>
    <row r="856" spans="2:65" s="13" customFormat="1" ht="10.199999999999999">
      <c r="B856" s="152"/>
      <c r="D856" s="140" t="s">
        <v>145</v>
      </c>
      <c r="E856" s="153" t="s">
        <v>19</v>
      </c>
      <c r="F856" s="154" t="s">
        <v>510</v>
      </c>
      <c r="H856" s="155">
        <v>13.5</v>
      </c>
      <c r="I856" s="156"/>
      <c r="L856" s="152"/>
      <c r="M856" s="157"/>
      <c r="T856" s="158"/>
      <c r="AT856" s="153" t="s">
        <v>145</v>
      </c>
      <c r="AU856" s="153" t="s">
        <v>14</v>
      </c>
      <c r="AV856" s="13" t="s">
        <v>14</v>
      </c>
      <c r="AW856" s="13" t="s">
        <v>35</v>
      </c>
      <c r="AX856" s="13" t="s">
        <v>73</v>
      </c>
      <c r="AY856" s="153" t="s">
        <v>132</v>
      </c>
    </row>
    <row r="857" spans="2:65" s="13" customFormat="1" ht="10.199999999999999">
      <c r="B857" s="152"/>
      <c r="D857" s="140" t="s">
        <v>145</v>
      </c>
      <c r="E857" s="153" t="s">
        <v>19</v>
      </c>
      <c r="F857" s="154" t="s">
        <v>511</v>
      </c>
      <c r="H857" s="155">
        <v>1.2</v>
      </c>
      <c r="I857" s="156"/>
      <c r="L857" s="152"/>
      <c r="M857" s="157"/>
      <c r="T857" s="158"/>
      <c r="AT857" s="153" t="s">
        <v>145</v>
      </c>
      <c r="AU857" s="153" t="s">
        <v>14</v>
      </c>
      <c r="AV857" s="13" t="s">
        <v>14</v>
      </c>
      <c r="AW857" s="13" t="s">
        <v>35</v>
      </c>
      <c r="AX857" s="13" t="s">
        <v>73</v>
      </c>
      <c r="AY857" s="153" t="s">
        <v>132</v>
      </c>
    </row>
    <row r="858" spans="2:65" s="13" customFormat="1" ht="10.199999999999999">
      <c r="B858" s="152"/>
      <c r="D858" s="140" t="s">
        <v>145</v>
      </c>
      <c r="E858" s="153" t="s">
        <v>19</v>
      </c>
      <c r="F858" s="154" t="s">
        <v>512</v>
      </c>
      <c r="H858" s="155">
        <v>1.5</v>
      </c>
      <c r="I858" s="156"/>
      <c r="L858" s="152"/>
      <c r="M858" s="157"/>
      <c r="T858" s="158"/>
      <c r="AT858" s="153" t="s">
        <v>145</v>
      </c>
      <c r="AU858" s="153" t="s">
        <v>14</v>
      </c>
      <c r="AV858" s="13" t="s">
        <v>14</v>
      </c>
      <c r="AW858" s="13" t="s">
        <v>35</v>
      </c>
      <c r="AX858" s="13" t="s">
        <v>73</v>
      </c>
      <c r="AY858" s="153" t="s">
        <v>132</v>
      </c>
    </row>
    <row r="859" spans="2:65" s="14" customFormat="1" ht="10.199999999999999">
      <c r="B859" s="159"/>
      <c r="D859" s="140" t="s">
        <v>145</v>
      </c>
      <c r="E859" s="160" t="s">
        <v>19</v>
      </c>
      <c r="F859" s="161" t="s">
        <v>184</v>
      </c>
      <c r="H859" s="162">
        <v>44.7</v>
      </c>
      <c r="I859" s="163"/>
      <c r="L859" s="159"/>
      <c r="M859" s="164"/>
      <c r="T859" s="165"/>
      <c r="AT859" s="160" t="s">
        <v>145</v>
      </c>
      <c r="AU859" s="160" t="s">
        <v>14</v>
      </c>
      <c r="AV859" s="14" t="s">
        <v>139</v>
      </c>
      <c r="AW859" s="14" t="s">
        <v>35</v>
      </c>
      <c r="AX859" s="14" t="s">
        <v>78</v>
      </c>
      <c r="AY859" s="160" t="s">
        <v>132</v>
      </c>
    </row>
    <row r="860" spans="2:65" s="1" customFormat="1" ht="33" customHeight="1">
      <c r="B860" s="32"/>
      <c r="C860" s="127" t="s">
        <v>1093</v>
      </c>
      <c r="D860" s="127" t="s">
        <v>134</v>
      </c>
      <c r="E860" s="128" t="s">
        <v>1094</v>
      </c>
      <c r="F860" s="129" t="s">
        <v>1095</v>
      </c>
      <c r="G860" s="130" t="s">
        <v>559</v>
      </c>
      <c r="H860" s="131">
        <v>36</v>
      </c>
      <c r="I860" s="132"/>
      <c r="J860" s="133">
        <f>ROUND(I860*H860,2)</f>
        <v>0</v>
      </c>
      <c r="K860" s="129" t="s">
        <v>138</v>
      </c>
      <c r="L860" s="32"/>
      <c r="M860" s="134" t="s">
        <v>19</v>
      </c>
      <c r="N860" s="135" t="s">
        <v>45</v>
      </c>
      <c r="P860" s="136">
        <f>O860*H860</f>
        <v>0</v>
      </c>
      <c r="Q860" s="136">
        <v>0</v>
      </c>
      <c r="R860" s="136">
        <f>Q860*H860</f>
        <v>0</v>
      </c>
      <c r="S860" s="136">
        <v>0</v>
      </c>
      <c r="T860" s="137">
        <f>S860*H860</f>
        <v>0</v>
      </c>
      <c r="AR860" s="138" t="s">
        <v>238</v>
      </c>
      <c r="AT860" s="138" t="s">
        <v>134</v>
      </c>
      <c r="AU860" s="138" t="s">
        <v>14</v>
      </c>
      <c r="AY860" s="17" t="s">
        <v>132</v>
      </c>
      <c r="BE860" s="139">
        <f>IF(N860="základní",J860,0)</f>
        <v>0</v>
      </c>
      <c r="BF860" s="139">
        <f>IF(N860="snížená",J860,0)</f>
        <v>0</v>
      </c>
      <c r="BG860" s="139">
        <f>IF(N860="zákl. přenesená",J860,0)</f>
        <v>0</v>
      </c>
      <c r="BH860" s="139">
        <f>IF(N860="sníž. přenesená",J860,0)</f>
        <v>0</v>
      </c>
      <c r="BI860" s="139">
        <f>IF(N860="nulová",J860,0)</f>
        <v>0</v>
      </c>
      <c r="BJ860" s="17" t="s">
        <v>14</v>
      </c>
      <c r="BK860" s="139">
        <f>ROUND(I860*H860,2)</f>
        <v>0</v>
      </c>
      <c r="BL860" s="17" t="s">
        <v>238</v>
      </c>
      <c r="BM860" s="138" t="s">
        <v>1096</v>
      </c>
    </row>
    <row r="861" spans="2:65" s="1" customFormat="1" ht="38.4">
      <c r="B861" s="32"/>
      <c r="D861" s="140" t="s">
        <v>141</v>
      </c>
      <c r="F861" s="141" t="s">
        <v>1097</v>
      </c>
      <c r="I861" s="142"/>
      <c r="L861" s="32"/>
      <c r="M861" s="143"/>
      <c r="T861" s="53"/>
      <c r="AT861" s="17" t="s">
        <v>141</v>
      </c>
      <c r="AU861" s="17" t="s">
        <v>14</v>
      </c>
    </row>
    <row r="862" spans="2:65" s="1" customFormat="1" ht="10.199999999999999">
      <c r="B862" s="32"/>
      <c r="D862" s="144" t="s">
        <v>143</v>
      </c>
      <c r="F862" s="145" t="s">
        <v>1098</v>
      </c>
      <c r="I862" s="142"/>
      <c r="L862" s="32"/>
      <c r="M862" s="143"/>
      <c r="T862" s="53"/>
      <c r="AT862" s="17" t="s">
        <v>143</v>
      </c>
      <c r="AU862" s="17" t="s">
        <v>14</v>
      </c>
    </row>
    <row r="863" spans="2:65" s="13" customFormat="1" ht="10.199999999999999">
      <c r="B863" s="152"/>
      <c r="D863" s="140" t="s">
        <v>145</v>
      </c>
      <c r="E863" s="153" t="s">
        <v>19</v>
      </c>
      <c r="F863" s="154" t="s">
        <v>1099</v>
      </c>
      <c r="H863" s="155">
        <v>36</v>
      </c>
      <c r="I863" s="156"/>
      <c r="L863" s="152"/>
      <c r="M863" s="157"/>
      <c r="T863" s="158"/>
      <c r="AT863" s="153" t="s">
        <v>145</v>
      </c>
      <c r="AU863" s="153" t="s">
        <v>14</v>
      </c>
      <c r="AV863" s="13" t="s">
        <v>14</v>
      </c>
      <c r="AW863" s="13" t="s">
        <v>35</v>
      </c>
      <c r="AX863" s="13" t="s">
        <v>78</v>
      </c>
      <c r="AY863" s="153" t="s">
        <v>132</v>
      </c>
    </row>
    <row r="864" spans="2:65" s="1" customFormat="1" ht="33" customHeight="1">
      <c r="B864" s="32"/>
      <c r="C864" s="127" t="s">
        <v>1100</v>
      </c>
      <c r="D864" s="127" t="s">
        <v>134</v>
      </c>
      <c r="E864" s="128" t="s">
        <v>1101</v>
      </c>
      <c r="F864" s="129" t="s">
        <v>1102</v>
      </c>
      <c r="G864" s="130" t="s">
        <v>331</v>
      </c>
      <c r="H864" s="131">
        <v>2.4</v>
      </c>
      <c r="I864" s="132"/>
      <c r="J864" s="133">
        <f>ROUND(I864*H864,2)</f>
        <v>0</v>
      </c>
      <c r="K864" s="129" t="s">
        <v>138</v>
      </c>
      <c r="L864" s="32"/>
      <c r="M864" s="134" t="s">
        <v>19</v>
      </c>
      <c r="N864" s="135" t="s">
        <v>45</v>
      </c>
      <c r="P864" s="136">
        <f>O864*H864</f>
        <v>0</v>
      </c>
      <c r="Q864" s="136">
        <v>4.3600000000000002E-3</v>
      </c>
      <c r="R864" s="136">
        <f>Q864*H864</f>
        <v>1.0463999999999999E-2</v>
      </c>
      <c r="S864" s="136">
        <v>0</v>
      </c>
      <c r="T864" s="137">
        <f>S864*H864</f>
        <v>0</v>
      </c>
      <c r="AR864" s="138" t="s">
        <v>238</v>
      </c>
      <c r="AT864" s="138" t="s">
        <v>134</v>
      </c>
      <c r="AU864" s="138" t="s">
        <v>14</v>
      </c>
      <c r="AY864" s="17" t="s">
        <v>132</v>
      </c>
      <c r="BE864" s="139">
        <f>IF(N864="základní",J864,0)</f>
        <v>0</v>
      </c>
      <c r="BF864" s="139">
        <f>IF(N864="snížená",J864,0)</f>
        <v>0</v>
      </c>
      <c r="BG864" s="139">
        <f>IF(N864="zákl. přenesená",J864,0)</f>
        <v>0</v>
      </c>
      <c r="BH864" s="139">
        <f>IF(N864="sníž. přenesená",J864,0)</f>
        <v>0</v>
      </c>
      <c r="BI864" s="139">
        <f>IF(N864="nulová",J864,0)</f>
        <v>0</v>
      </c>
      <c r="BJ864" s="17" t="s">
        <v>14</v>
      </c>
      <c r="BK864" s="139">
        <f>ROUND(I864*H864,2)</f>
        <v>0</v>
      </c>
      <c r="BL864" s="17" t="s">
        <v>238</v>
      </c>
      <c r="BM864" s="138" t="s">
        <v>1103</v>
      </c>
    </row>
    <row r="865" spans="2:65" s="1" customFormat="1" ht="28.8">
      <c r="B865" s="32"/>
      <c r="D865" s="140" t="s">
        <v>141</v>
      </c>
      <c r="F865" s="141" t="s">
        <v>1104</v>
      </c>
      <c r="I865" s="142"/>
      <c r="L865" s="32"/>
      <c r="M865" s="143"/>
      <c r="T865" s="53"/>
      <c r="AT865" s="17" t="s">
        <v>141</v>
      </c>
      <c r="AU865" s="17" t="s">
        <v>14</v>
      </c>
    </row>
    <row r="866" spans="2:65" s="1" customFormat="1" ht="10.199999999999999">
      <c r="B866" s="32"/>
      <c r="D866" s="144" t="s">
        <v>143</v>
      </c>
      <c r="F866" s="145" t="s">
        <v>1105</v>
      </c>
      <c r="I866" s="142"/>
      <c r="L866" s="32"/>
      <c r="M866" s="143"/>
      <c r="T866" s="53"/>
      <c r="AT866" s="17" t="s">
        <v>143</v>
      </c>
      <c r="AU866" s="17" t="s">
        <v>14</v>
      </c>
    </row>
    <row r="867" spans="2:65" s="13" customFormat="1" ht="10.199999999999999">
      <c r="B867" s="152"/>
      <c r="D867" s="140" t="s">
        <v>145</v>
      </c>
      <c r="E867" s="153" t="s">
        <v>19</v>
      </c>
      <c r="F867" s="154" t="s">
        <v>1106</v>
      </c>
      <c r="H867" s="155">
        <v>2.4</v>
      </c>
      <c r="I867" s="156"/>
      <c r="L867" s="152"/>
      <c r="M867" s="157"/>
      <c r="T867" s="158"/>
      <c r="AT867" s="153" t="s">
        <v>145</v>
      </c>
      <c r="AU867" s="153" t="s">
        <v>14</v>
      </c>
      <c r="AV867" s="13" t="s">
        <v>14</v>
      </c>
      <c r="AW867" s="13" t="s">
        <v>35</v>
      </c>
      <c r="AX867" s="13" t="s">
        <v>78</v>
      </c>
      <c r="AY867" s="153" t="s">
        <v>132</v>
      </c>
    </row>
    <row r="868" spans="2:65" s="1" customFormat="1" ht="24.15" customHeight="1">
      <c r="B868" s="32"/>
      <c r="C868" s="127" t="s">
        <v>1107</v>
      </c>
      <c r="D868" s="127" t="s">
        <v>134</v>
      </c>
      <c r="E868" s="128" t="s">
        <v>1108</v>
      </c>
      <c r="F868" s="129" t="s">
        <v>1109</v>
      </c>
      <c r="G868" s="130" t="s">
        <v>331</v>
      </c>
      <c r="H868" s="131">
        <v>85.7</v>
      </c>
      <c r="I868" s="132"/>
      <c r="J868" s="133">
        <f>ROUND(I868*H868,2)</f>
        <v>0</v>
      </c>
      <c r="K868" s="129" t="s">
        <v>138</v>
      </c>
      <c r="L868" s="32"/>
      <c r="M868" s="134" t="s">
        <v>19</v>
      </c>
      <c r="N868" s="135" t="s">
        <v>45</v>
      </c>
      <c r="P868" s="136">
        <f>O868*H868</f>
        <v>0</v>
      </c>
      <c r="Q868" s="136">
        <v>1.6900000000000001E-3</v>
      </c>
      <c r="R868" s="136">
        <f>Q868*H868</f>
        <v>0.14483300000000002</v>
      </c>
      <c r="S868" s="136">
        <v>0</v>
      </c>
      <c r="T868" s="137">
        <f>S868*H868</f>
        <v>0</v>
      </c>
      <c r="AR868" s="138" t="s">
        <v>238</v>
      </c>
      <c r="AT868" s="138" t="s">
        <v>134</v>
      </c>
      <c r="AU868" s="138" t="s">
        <v>14</v>
      </c>
      <c r="AY868" s="17" t="s">
        <v>132</v>
      </c>
      <c r="BE868" s="139">
        <f>IF(N868="základní",J868,0)</f>
        <v>0</v>
      </c>
      <c r="BF868" s="139">
        <f>IF(N868="snížená",J868,0)</f>
        <v>0</v>
      </c>
      <c r="BG868" s="139">
        <f>IF(N868="zákl. přenesená",J868,0)</f>
        <v>0</v>
      </c>
      <c r="BH868" s="139">
        <f>IF(N868="sníž. přenesená",J868,0)</f>
        <v>0</v>
      </c>
      <c r="BI868" s="139">
        <f>IF(N868="nulová",J868,0)</f>
        <v>0</v>
      </c>
      <c r="BJ868" s="17" t="s">
        <v>14</v>
      </c>
      <c r="BK868" s="139">
        <f>ROUND(I868*H868,2)</f>
        <v>0</v>
      </c>
      <c r="BL868" s="17" t="s">
        <v>238</v>
      </c>
      <c r="BM868" s="138" t="s">
        <v>1110</v>
      </c>
    </row>
    <row r="869" spans="2:65" s="1" customFormat="1" ht="19.2">
      <c r="B869" s="32"/>
      <c r="D869" s="140" t="s">
        <v>141</v>
      </c>
      <c r="F869" s="141" t="s">
        <v>1111</v>
      </c>
      <c r="I869" s="142"/>
      <c r="L869" s="32"/>
      <c r="M869" s="143"/>
      <c r="T869" s="53"/>
      <c r="AT869" s="17" t="s">
        <v>141</v>
      </c>
      <c r="AU869" s="17" t="s">
        <v>14</v>
      </c>
    </row>
    <row r="870" spans="2:65" s="1" customFormat="1" ht="10.199999999999999">
      <c r="B870" s="32"/>
      <c r="D870" s="144" t="s">
        <v>143</v>
      </c>
      <c r="F870" s="145" t="s">
        <v>1112</v>
      </c>
      <c r="I870" s="142"/>
      <c r="L870" s="32"/>
      <c r="M870" s="143"/>
      <c r="T870" s="53"/>
      <c r="AT870" s="17" t="s">
        <v>143</v>
      </c>
      <c r="AU870" s="17" t="s">
        <v>14</v>
      </c>
    </row>
    <row r="871" spans="2:65" s="13" customFormat="1" ht="10.199999999999999">
      <c r="B871" s="152"/>
      <c r="D871" s="140" t="s">
        <v>145</v>
      </c>
      <c r="E871" s="153" t="s">
        <v>19</v>
      </c>
      <c r="F871" s="154" t="s">
        <v>995</v>
      </c>
      <c r="H871" s="155">
        <v>85.7</v>
      </c>
      <c r="I871" s="156"/>
      <c r="L871" s="152"/>
      <c r="M871" s="157"/>
      <c r="T871" s="158"/>
      <c r="AT871" s="153" t="s">
        <v>145</v>
      </c>
      <c r="AU871" s="153" t="s">
        <v>14</v>
      </c>
      <c r="AV871" s="13" t="s">
        <v>14</v>
      </c>
      <c r="AW871" s="13" t="s">
        <v>35</v>
      </c>
      <c r="AX871" s="13" t="s">
        <v>78</v>
      </c>
      <c r="AY871" s="153" t="s">
        <v>132</v>
      </c>
    </row>
    <row r="872" spans="2:65" s="1" customFormat="1" ht="24.15" customHeight="1">
      <c r="B872" s="32"/>
      <c r="C872" s="127" t="s">
        <v>1113</v>
      </c>
      <c r="D872" s="127" t="s">
        <v>134</v>
      </c>
      <c r="E872" s="128" t="s">
        <v>1114</v>
      </c>
      <c r="F872" s="129" t="s">
        <v>1115</v>
      </c>
      <c r="G872" s="130" t="s">
        <v>559</v>
      </c>
      <c r="H872" s="131">
        <v>8</v>
      </c>
      <c r="I872" s="132"/>
      <c r="J872" s="133">
        <f>ROUND(I872*H872,2)</f>
        <v>0</v>
      </c>
      <c r="K872" s="129" t="s">
        <v>138</v>
      </c>
      <c r="L872" s="32"/>
      <c r="M872" s="134" t="s">
        <v>19</v>
      </c>
      <c r="N872" s="135" t="s">
        <v>45</v>
      </c>
      <c r="P872" s="136">
        <f>O872*H872</f>
        <v>0</v>
      </c>
      <c r="Q872" s="136">
        <v>3.6000000000000002E-4</v>
      </c>
      <c r="R872" s="136">
        <f>Q872*H872</f>
        <v>2.8800000000000002E-3</v>
      </c>
      <c r="S872" s="136">
        <v>0</v>
      </c>
      <c r="T872" s="137">
        <f>S872*H872</f>
        <v>0</v>
      </c>
      <c r="AR872" s="138" t="s">
        <v>238</v>
      </c>
      <c r="AT872" s="138" t="s">
        <v>134</v>
      </c>
      <c r="AU872" s="138" t="s">
        <v>14</v>
      </c>
      <c r="AY872" s="17" t="s">
        <v>132</v>
      </c>
      <c r="BE872" s="139">
        <f>IF(N872="základní",J872,0)</f>
        <v>0</v>
      </c>
      <c r="BF872" s="139">
        <f>IF(N872="snížená",J872,0)</f>
        <v>0</v>
      </c>
      <c r="BG872" s="139">
        <f>IF(N872="zákl. přenesená",J872,0)</f>
        <v>0</v>
      </c>
      <c r="BH872" s="139">
        <f>IF(N872="sníž. přenesená",J872,0)</f>
        <v>0</v>
      </c>
      <c r="BI872" s="139">
        <f>IF(N872="nulová",J872,0)</f>
        <v>0</v>
      </c>
      <c r="BJ872" s="17" t="s">
        <v>14</v>
      </c>
      <c r="BK872" s="139">
        <f>ROUND(I872*H872,2)</f>
        <v>0</v>
      </c>
      <c r="BL872" s="17" t="s">
        <v>238</v>
      </c>
      <c r="BM872" s="138" t="s">
        <v>1116</v>
      </c>
    </row>
    <row r="873" spans="2:65" s="1" customFormat="1" ht="28.8">
      <c r="B873" s="32"/>
      <c r="D873" s="140" t="s">
        <v>141</v>
      </c>
      <c r="F873" s="141" t="s">
        <v>1117</v>
      </c>
      <c r="I873" s="142"/>
      <c r="L873" s="32"/>
      <c r="M873" s="143"/>
      <c r="T873" s="53"/>
      <c r="AT873" s="17" t="s">
        <v>141</v>
      </c>
      <c r="AU873" s="17" t="s">
        <v>14</v>
      </c>
    </row>
    <row r="874" spans="2:65" s="1" customFormat="1" ht="10.199999999999999">
      <c r="B874" s="32"/>
      <c r="D874" s="144" t="s">
        <v>143</v>
      </c>
      <c r="F874" s="145" t="s">
        <v>1118</v>
      </c>
      <c r="I874" s="142"/>
      <c r="L874" s="32"/>
      <c r="M874" s="143"/>
      <c r="T874" s="53"/>
      <c r="AT874" s="17" t="s">
        <v>143</v>
      </c>
      <c r="AU874" s="17" t="s">
        <v>14</v>
      </c>
    </row>
    <row r="875" spans="2:65" s="1" customFormat="1" ht="24.15" customHeight="1">
      <c r="B875" s="32"/>
      <c r="C875" s="127" t="s">
        <v>1119</v>
      </c>
      <c r="D875" s="127" t="s">
        <v>134</v>
      </c>
      <c r="E875" s="128" t="s">
        <v>1120</v>
      </c>
      <c r="F875" s="129" t="s">
        <v>1121</v>
      </c>
      <c r="G875" s="130" t="s">
        <v>331</v>
      </c>
      <c r="H875" s="131">
        <v>28</v>
      </c>
      <c r="I875" s="132"/>
      <c r="J875" s="133">
        <f>ROUND(I875*H875,2)</f>
        <v>0</v>
      </c>
      <c r="K875" s="129" t="s">
        <v>138</v>
      </c>
      <c r="L875" s="32"/>
      <c r="M875" s="134" t="s">
        <v>19</v>
      </c>
      <c r="N875" s="135" t="s">
        <v>45</v>
      </c>
      <c r="P875" s="136">
        <f>O875*H875</f>
        <v>0</v>
      </c>
      <c r="Q875" s="136">
        <v>2.0999999999999999E-3</v>
      </c>
      <c r="R875" s="136">
        <f>Q875*H875</f>
        <v>5.8799999999999998E-2</v>
      </c>
      <c r="S875" s="136">
        <v>0</v>
      </c>
      <c r="T875" s="137">
        <f>S875*H875</f>
        <v>0</v>
      </c>
      <c r="AR875" s="138" t="s">
        <v>238</v>
      </c>
      <c r="AT875" s="138" t="s">
        <v>134</v>
      </c>
      <c r="AU875" s="138" t="s">
        <v>14</v>
      </c>
      <c r="AY875" s="17" t="s">
        <v>132</v>
      </c>
      <c r="BE875" s="139">
        <f>IF(N875="základní",J875,0)</f>
        <v>0</v>
      </c>
      <c r="BF875" s="139">
        <f>IF(N875="snížená",J875,0)</f>
        <v>0</v>
      </c>
      <c r="BG875" s="139">
        <f>IF(N875="zákl. přenesená",J875,0)</f>
        <v>0</v>
      </c>
      <c r="BH875" s="139">
        <f>IF(N875="sníž. přenesená",J875,0)</f>
        <v>0</v>
      </c>
      <c r="BI875" s="139">
        <f>IF(N875="nulová",J875,0)</f>
        <v>0</v>
      </c>
      <c r="BJ875" s="17" t="s">
        <v>14</v>
      </c>
      <c r="BK875" s="139">
        <f>ROUND(I875*H875,2)</f>
        <v>0</v>
      </c>
      <c r="BL875" s="17" t="s">
        <v>238</v>
      </c>
      <c r="BM875" s="138" t="s">
        <v>1122</v>
      </c>
    </row>
    <row r="876" spans="2:65" s="1" customFormat="1" ht="19.2">
      <c r="B876" s="32"/>
      <c r="D876" s="140" t="s">
        <v>141</v>
      </c>
      <c r="F876" s="141" t="s">
        <v>1123</v>
      </c>
      <c r="I876" s="142"/>
      <c r="L876" s="32"/>
      <c r="M876" s="143"/>
      <c r="T876" s="53"/>
      <c r="AT876" s="17" t="s">
        <v>141</v>
      </c>
      <c r="AU876" s="17" t="s">
        <v>14</v>
      </c>
    </row>
    <row r="877" spans="2:65" s="1" customFormat="1" ht="10.199999999999999">
      <c r="B877" s="32"/>
      <c r="D877" s="144" t="s">
        <v>143</v>
      </c>
      <c r="F877" s="145" t="s">
        <v>1124</v>
      </c>
      <c r="I877" s="142"/>
      <c r="L877" s="32"/>
      <c r="M877" s="143"/>
      <c r="T877" s="53"/>
      <c r="AT877" s="17" t="s">
        <v>143</v>
      </c>
      <c r="AU877" s="17" t="s">
        <v>14</v>
      </c>
    </row>
    <row r="878" spans="2:65" s="13" customFormat="1" ht="10.199999999999999">
      <c r="B878" s="152"/>
      <c r="D878" s="140" t="s">
        <v>145</v>
      </c>
      <c r="E878" s="153" t="s">
        <v>19</v>
      </c>
      <c r="F878" s="154" t="s">
        <v>1026</v>
      </c>
      <c r="H878" s="155">
        <v>28</v>
      </c>
      <c r="I878" s="156"/>
      <c r="L878" s="152"/>
      <c r="M878" s="157"/>
      <c r="T878" s="158"/>
      <c r="AT878" s="153" t="s">
        <v>145</v>
      </c>
      <c r="AU878" s="153" t="s">
        <v>14</v>
      </c>
      <c r="AV878" s="13" t="s">
        <v>14</v>
      </c>
      <c r="AW878" s="13" t="s">
        <v>35</v>
      </c>
      <c r="AX878" s="13" t="s">
        <v>78</v>
      </c>
      <c r="AY878" s="153" t="s">
        <v>132</v>
      </c>
    </row>
    <row r="879" spans="2:65" s="1" customFormat="1" ht="24.15" customHeight="1">
      <c r="B879" s="32"/>
      <c r="C879" s="127" t="s">
        <v>1125</v>
      </c>
      <c r="D879" s="127" t="s">
        <v>134</v>
      </c>
      <c r="E879" s="128" t="s">
        <v>1126</v>
      </c>
      <c r="F879" s="129" t="s">
        <v>1127</v>
      </c>
      <c r="G879" s="130" t="s">
        <v>193</v>
      </c>
      <c r="H879" s="131">
        <v>3.734</v>
      </c>
      <c r="I879" s="132"/>
      <c r="J879" s="133">
        <f>ROUND(I879*H879,2)</f>
        <v>0</v>
      </c>
      <c r="K879" s="129" t="s">
        <v>138</v>
      </c>
      <c r="L879" s="32"/>
      <c r="M879" s="134" t="s">
        <v>19</v>
      </c>
      <c r="N879" s="135" t="s">
        <v>45</v>
      </c>
      <c r="P879" s="136">
        <f>O879*H879</f>
        <v>0</v>
      </c>
      <c r="Q879" s="136">
        <v>0</v>
      </c>
      <c r="R879" s="136">
        <f>Q879*H879</f>
        <v>0</v>
      </c>
      <c r="S879" s="136">
        <v>0</v>
      </c>
      <c r="T879" s="137">
        <f>S879*H879</f>
        <v>0</v>
      </c>
      <c r="AR879" s="138" t="s">
        <v>238</v>
      </c>
      <c r="AT879" s="138" t="s">
        <v>134</v>
      </c>
      <c r="AU879" s="138" t="s">
        <v>14</v>
      </c>
      <c r="AY879" s="17" t="s">
        <v>132</v>
      </c>
      <c r="BE879" s="139">
        <f>IF(N879="základní",J879,0)</f>
        <v>0</v>
      </c>
      <c r="BF879" s="139">
        <f>IF(N879="snížená",J879,0)</f>
        <v>0</v>
      </c>
      <c r="BG879" s="139">
        <f>IF(N879="zákl. přenesená",J879,0)</f>
        <v>0</v>
      </c>
      <c r="BH879" s="139">
        <f>IF(N879="sníž. přenesená",J879,0)</f>
        <v>0</v>
      </c>
      <c r="BI879" s="139">
        <f>IF(N879="nulová",J879,0)</f>
        <v>0</v>
      </c>
      <c r="BJ879" s="17" t="s">
        <v>14</v>
      </c>
      <c r="BK879" s="139">
        <f>ROUND(I879*H879,2)</f>
        <v>0</v>
      </c>
      <c r="BL879" s="17" t="s">
        <v>238</v>
      </c>
      <c r="BM879" s="138" t="s">
        <v>1128</v>
      </c>
    </row>
    <row r="880" spans="2:65" s="1" customFormat="1" ht="28.8">
      <c r="B880" s="32"/>
      <c r="D880" s="140" t="s">
        <v>141</v>
      </c>
      <c r="F880" s="141" t="s">
        <v>1129</v>
      </c>
      <c r="I880" s="142"/>
      <c r="L880" s="32"/>
      <c r="M880" s="143"/>
      <c r="T880" s="53"/>
      <c r="AT880" s="17" t="s">
        <v>141</v>
      </c>
      <c r="AU880" s="17" t="s">
        <v>14</v>
      </c>
    </row>
    <row r="881" spans="2:65" s="1" customFormat="1" ht="10.199999999999999">
      <c r="B881" s="32"/>
      <c r="D881" s="144" t="s">
        <v>143</v>
      </c>
      <c r="F881" s="145" t="s">
        <v>1130</v>
      </c>
      <c r="I881" s="142"/>
      <c r="L881" s="32"/>
      <c r="M881" s="143"/>
      <c r="T881" s="53"/>
      <c r="AT881" s="17" t="s">
        <v>143</v>
      </c>
      <c r="AU881" s="17" t="s">
        <v>14</v>
      </c>
    </row>
    <row r="882" spans="2:65" s="11" customFormat="1" ht="22.8" customHeight="1">
      <c r="B882" s="115"/>
      <c r="D882" s="116" t="s">
        <v>72</v>
      </c>
      <c r="E882" s="125" t="s">
        <v>1131</v>
      </c>
      <c r="F882" s="125" t="s">
        <v>1132</v>
      </c>
      <c r="I882" s="118"/>
      <c r="J882" s="126">
        <f>BK882</f>
        <v>0</v>
      </c>
      <c r="L882" s="115"/>
      <c r="M882" s="120"/>
      <c r="P882" s="121">
        <f>SUM(P883:P902)</f>
        <v>0</v>
      </c>
      <c r="R882" s="121">
        <f>SUM(R883:R902)</f>
        <v>0.12126299999999998</v>
      </c>
      <c r="T882" s="122">
        <f>SUM(T883:T902)</f>
        <v>0</v>
      </c>
      <c r="AR882" s="116" t="s">
        <v>14</v>
      </c>
      <c r="AT882" s="123" t="s">
        <v>72</v>
      </c>
      <c r="AU882" s="123" t="s">
        <v>78</v>
      </c>
      <c r="AY882" s="116" t="s">
        <v>132</v>
      </c>
      <c r="BK882" s="124">
        <f>SUM(BK883:BK902)</f>
        <v>0</v>
      </c>
    </row>
    <row r="883" spans="2:65" s="1" customFormat="1" ht="33" customHeight="1">
      <c r="B883" s="32"/>
      <c r="C883" s="127" t="s">
        <v>1133</v>
      </c>
      <c r="D883" s="127" t="s">
        <v>134</v>
      </c>
      <c r="E883" s="128" t="s">
        <v>1134</v>
      </c>
      <c r="F883" s="129" t="s">
        <v>1135</v>
      </c>
      <c r="G883" s="130" t="s">
        <v>137</v>
      </c>
      <c r="H883" s="131">
        <v>374</v>
      </c>
      <c r="I883" s="132"/>
      <c r="J883" s="133">
        <f>ROUND(I883*H883,2)</f>
        <v>0</v>
      </c>
      <c r="K883" s="129" t="s">
        <v>138</v>
      </c>
      <c r="L883" s="32"/>
      <c r="M883" s="134" t="s">
        <v>19</v>
      </c>
      <c r="N883" s="135" t="s">
        <v>45</v>
      </c>
      <c r="P883" s="136">
        <f>O883*H883</f>
        <v>0</v>
      </c>
      <c r="Q883" s="136">
        <v>0</v>
      </c>
      <c r="R883" s="136">
        <f>Q883*H883</f>
        <v>0</v>
      </c>
      <c r="S883" s="136">
        <v>0</v>
      </c>
      <c r="T883" s="137">
        <f>S883*H883</f>
        <v>0</v>
      </c>
      <c r="AR883" s="138" t="s">
        <v>238</v>
      </c>
      <c r="AT883" s="138" t="s">
        <v>134</v>
      </c>
      <c r="AU883" s="138" t="s">
        <v>14</v>
      </c>
      <c r="AY883" s="17" t="s">
        <v>132</v>
      </c>
      <c r="BE883" s="139">
        <f>IF(N883="základní",J883,0)</f>
        <v>0</v>
      </c>
      <c r="BF883" s="139">
        <f>IF(N883="snížená",J883,0)</f>
        <v>0</v>
      </c>
      <c r="BG883" s="139">
        <f>IF(N883="zákl. přenesená",J883,0)</f>
        <v>0</v>
      </c>
      <c r="BH883" s="139">
        <f>IF(N883="sníž. přenesená",J883,0)</f>
        <v>0</v>
      </c>
      <c r="BI883" s="139">
        <f>IF(N883="nulová",J883,0)</f>
        <v>0</v>
      </c>
      <c r="BJ883" s="17" t="s">
        <v>14</v>
      </c>
      <c r="BK883" s="139">
        <f>ROUND(I883*H883,2)</f>
        <v>0</v>
      </c>
      <c r="BL883" s="17" t="s">
        <v>238</v>
      </c>
      <c r="BM883" s="138" t="s">
        <v>1136</v>
      </c>
    </row>
    <row r="884" spans="2:65" s="1" customFormat="1" ht="19.2">
      <c r="B884" s="32"/>
      <c r="D884" s="140" t="s">
        <v>141</v>
      </c>
      <c r="F884" s="141" t="s">
        <v>1137</v>
      </c>
      <c r="I884" s="142"/>
      <c r="L884" s="32"/>
      <c r="M884" s="143"/>
      <c r="T884" s="53"/>
      <c r="AT884" s="17" t="s">
        <v>141</v>
      </c>
      <c r="AU884" s="17" t="s">
        <v>14</v>
      </c>
    </row>
    <row r="885" spans="2:65" s="1" customFormat="1" ht="10.199999999999999">
      <c r="B885" s="32"/>
      <c r="D885" s="144" t="s">
        <v>143</v>
      </c>
      <c r="F885" s="145" t="s">
        <v>1138</v>
      </c>
      <c r="I885" s="142"/>
      <c r="L885" s="32"/>
      <c r="M885" s="143"/>
      <c r="T885" s="53"/>
      <c r="AT885" s="17" t="s">
        <v>143</v>
      </c>
      <c r="AU885" s="17" t="s">
        <v>14</v>
      </c>
    </row>
    <row r="886" spans="2:65" s="13" customFormat="1" ht="10.199999999999999">
      <c r="B886" s="152"/>
      <c r="D886" s="140" t="s">
        <v>145</v>
      </c>
      <c r="E886" s="153" t="s">
        <v>19</v>
      </c>
      <c r="F886" s="154" t="s">
        <v>690</v>
      </c>
      <c r="H886" s="155">
        <v>374</v>
      </c>
      <c r="I886" s="156"/>
      <c r="L886" s="152"/>
      <c r="M886" s="157"/>
      <c r="T886" s="158"/>
      <c r="AT886" s="153" t="s">
        <v>145</v>
      </c>
      <c r="AU886" s="153" t="s">
        <v>14</v>
      </c>
      <c r="AV886" s="13" t="s">
        <v>14</v>
      </c>
      <c r="AW886" s="13" t="s">
        <v>35</v>
      </c>
      <c r="AX886" s="13" t="s">
        <v>78</v>
      </c>
      <c r="AY886" s="153" t="s">
        <v>132</v>
      </c>
    </row>
    <row r="887" spans="2:65" s="1" customFormat="1" ht="37.799999999999997" customHeight="1">
      <c r="B887" s="32"/>
      <c r="C887" s="166" t="s">
        <v>1139</v>
      </c>
      <c r="D887" s="166" t="s">
        <v>215</v>
      </c>
      <c r="E887" s="167" t="s">
        <v>1140</v>
      </c>
      <c r="F887" s="168" t="s">
        <v>1141</v>
      </c>
      <c r="G887" s="169" t="s">
        <v>137</v>
      </c>
      <c r="H887" s="170">
        <v>392.7</v>
      </c>
      <c r="I887" s="171"/>
      <c r="J887" s="172">
        <f>ROUND(I887*H887,2)</f>
        <v>0</v>
      </c>
      <c r="K887" s="168" t="s">
        <v>138</v>
      </c>
      <c r="L887" s="173"/>
      <c r="M887" s="174" t="s">
        <v>19</v>
      </c>
      <c r="N887" s="175" t="s">
        <v>45</v>
      </c>
      <c r="P887" s="136">
        <f>O887*H887</f>
        <v>0</v>
      </c>
      <c r="Q887" s="136">
        <v>1.3999999999999999E-4</v>
      </c>
      <c r="R887" s="136">
        <f>Q887*H887</f>
        <v>5.4977999999999992E-2</v>
      </c>
      <c r="S887" s="136">
        <v>0</v>
      </c>
      <c r="T887" s="137">
        <f>S887*H887</f>
        <v>0</v>
      </c>
      <c r="AR887" s="138" t="s">
        <v>381</v>
      </c>
      <c r="AT887" s="138" t="s">
        <v>215</v>
      </c>
      <c r="AU887" s="138" t="s">
        <v>14</v>
      </c>
      <c r="AY887" s="17" t="s">
        <v>132</v>
      </c>
      <c r="BE887" s="139">
        <f>IF(N887="základní",J887,0)</f>
        <v>0</v>
      </c>
      <c r="BF887" s="139">
        <f>IF(N887="snížená",J887,0)</f>
        <v>0</v>
      </c>
      <c r="BG887" s="139">
        <f>IF(N887="zákl. přenesená",J887,0)</f>
        <v>0</v>
      </c>
      <c r="BH887" s="139">
        <f>IF(N887="sníž. přenesená",J887,0)</f>
        <v>0</v>
      </c>
      <c r="BI887" s="139">
        <f>IF(N887="nulová",J887,0)</f>
        <v>0</v>
      </c>
      <c r="BJ887" s="17" t="s">
        <v>14</v>
      </c>
      <c r="BK887" s="139">
        <f>ROUND(I887*H887,2)</f>
        <v>0</v>
      </c>
      <c r="BL887" s="17" t="s">
        <v>238</v>
      </c>
      <c r="BM887" s="138" t="s">
        <v>1142</v>
      </c>
    </row>
    <row r="888" spans="2:65" s="1" customFormat="1" ht="28.8">
      <c r="B888" s="32"/>
      <c r="D888" s="140" t="s">
        <v>141</v>
      </c>
      <c r="F888" s="141" t="s">
        <v>1141</v>
      </c>
      <c r="I888" s="142"/>
      <c r="L888" s="32"/>
      <c r="M888" s="143"/>
      <c r="T888" s="53"/>
      <c r="AT888" s="17" t="s">
        <v>141</v>
      </c>
      <c r="AU888" s="17" t="s">
        <v>14</v>
      </c>
    </row>
    <row r="889" spans="2:65" s="13" customFormat="1" ht="10.199999999999999">
      <c r="B889" s="152"/>
      <c r="D889" s="140" t="s">
        <v>145</v>
      </c>
      <c r="F889" s="154" t="s">
        <v>1143</v>
      </c>
      <c r="H889" s="155">
        <v>392.7</v>
      </c>
      <c r="I889" s="156"/>
      <c r="L889" s="152"/>
      <c r="M889" s="157"/>
      <c r="T889" s="158"/>
      <c r="AT889" s="153" t="s">
        <v>145</v>
      </c>
      <c r="AU889" s="153" t="s">
        <v>14</v>
      </c>
      <c r="AV889" s="13" t="s">
        <v>14</v>
      </c>
      <c r="AW889" s="13" t="s">
        <v>4</v>
      </c>
      <c r="AX889" s="13" t="s">
        <v>78</v>
      </c>
      <c r="AY889" s="153" t="s">
        <v>132</v>
      </c>
    </row>
    <row r="890" spans="2:65" s="1" customFormat="1" ht="16.5" customHeight="1">
      <c r="B890" s="32"/>
      <c r="C890" s="127" t="s">
        <v>1144</v>
      </c>
      <c r="D890" s="127" t="s">
        <v>134</v>
      </c>
      <c r="E890" s="128" t="s">
        <v>1145</v>
      </c>
      <c r="F890" s="129" t="s">
        <v>1146</v>
      </c>
      <c r="G890" s="130" t="s">
        <v>331</v>
      </c>
      <c r="H890" s="131">
        <v>935</v>
      </c>
      <c r="I890" s="132"/>
      <c r="J890" s="133">
        <f>ROUND(I890*H890,2)</f>
        <v>0</v>
      </c>
      <c r="K890" s="129" t="s">
        <v>138</v>
      </c>
      <c r="L890" s="32"/>
      <c r="M890" s="134" t="s">
        <v>19</v>
      </c>
      <c r="N890" s="135" t="s">
        <v>45</v>
      </c>
      <c r="P890" s="136">
        <f>O890*H890</f>
        <v>0</v>
      </c>
      <c r="Q890" s="136">
        <v>0</v>
      </c>
      <c r="R890" s="136">
        <f>Q890*H890</f>
        <v>0</v>
      </c>
      <c r="S890" s="136">
        <v>0</v>
      </c>
      <c r="T890" s="137">
        <f>S890*H890</f>
        <v>0</v>
      </c>
      <c r="AR890" s="138" t="s">
        <v>238</v>
      </c>
      <c r="AT890" s="138" t="s">
        <v>134</v>
      </c>
      <c r="AU890" s="138" t="s">
        <v>14</v>
      </c>
      <c r="AY890" s="17" t="s">
        <v>132</v>
      </c>
      <c r="BE890" s="139">
        <f>IF(N890="základní",J890,0)</f>
        <v>0</v>
      </c>
      <c r="BF890" s="139">
        <f>IF(N890="snížená",J890,0)</f>
        <v>0</v>
      </c>
      <c r="BG890" s="139">
        <f>IF(N890="zákl. přenesená",J890,0)</f>
        <v>0</v>
      </c>
      <c r="BH890" s="139">
        <f>IF(N890="sníž. přenesená",J890,0)</f>
        <v>0</v>
      </c>
      <c r="BI890" s="139">
        <f>IF(N890="nulová",J890,0)</f>
        <v>0</v>
      </c>
      <c r="BJ890" s="17" t="s">
        <v>14</v>
      </c>
      <c r="BK890" s="139">
        <f>ROUND(I890*H890,2)</f>
        <v>0</v>
      </c>
      <c r="BL890" s="17" t="s">
        <v>238</v>
      </c>
      <c r="BM890" s="138" t="s">
        <v>1147</v>
      </c>
    </row>
    <row r="891" spans="2:65" s="1" customFormat="1" ht="19.2">
      <c r="B891" s="32"/>
      <c r="D891" s="140" t="s">
        <v>141</v>
      </c>
      <c r="F891" s="141" t="s">
        <v>1148</v>
      </c>
      <c r="I891" s="142"/>
      <c r="L891" s="32"/>
      <c r="M891" s="143"/>
      <c r="T891" s="53"/>
      <c r="AT891" s="17" t="s">
        <v>141</v>
      </c>
      <c r="AU891" s="17" t="s">
        <v>14</v>
      </c>
    </row>
    <row r="892" spans="2:65" s="1" customFormat="1" ht="10.199999999999999">
      <c r="B892" s="32"/>
      <c r="D892" s="144" t="s">
        <v>143</v>
      </c>
      <c r="F892" s="145" t="s">
        <v>1149</v>
      </c>
      <c r="I892" s="142"/>
      <c r="L892" s="32"/>
      <c r="M892" s="143"/>
      <c r="T892" s="53"/>
      <c r="AT892" s="17" t="s">
        <v>143</v>
      </c>
      <c r="AU892" s="17" t="s">
        <v>14</v>
      </c>
    </row>
    <row r="893" spans="2:65" s="13" customFormat="1" ht="10.199999999999999">
      <c r="B893" s="152"/>
      <c r="D893" s="140" t="s">
        <v>145</v>
      </c>
      <c r="E893" s="153" t="s">
        <v>19</v>
      </c>
      <c r="F893" s="154" t="s">
        <v>930</v>
      </c>
      <c r="H893" s="155">
        <v>935</v>
      </c>
      <c r="I893" s="156"/>
      <c r="L893" s="152"/>
      <c r="M893" s="157"/>
      <c r="T893" s="158"/>
      <c r="AT893" s="153" t="s">
        <v>145</v>
      </c>
      <c r="AU893" s="153" t="s">
        <v>14</v>
      </c>
      <c r="AV893" s="13" t="s">
        <v>14</v>
      </c>
      <c r="AW893" s="13" t="s">
        <v>35</v>
      </c>
      <c r="AX893" s="13" t="s">
        <v>78</v>
      </c>
      <c r="AY893" s="153" t="s">
        <v>132</v>
      </c>
    </row>
    <row r="894" spans="2:65" s="1" customFormat="1" ht="24.15" customHeight="1">
      <c r="B894" s="32"/>
      <c r="C894" s="166" t="s">
        <v>1150</v>
      </c>
      <c r="D894" s="166" t="s">
        <v>215</v>
      </c>
      <c r="E894" s="167" t="s">
        <v>1151</v>
      </c>
      <c r="F894" s="168" t="s">
        <v>1152</v>
      </c>
      <c r="G894" s="169" t="s">
        <v>331</v>
      </c>
      <c r="H894" s="170">
        <v>1028.5</v>
      </c>
      <c r="I894" s="171"/>
      <c r="J894" s="172">
        <f>ROUND(I894*H894,2)</f>
        <v>0</v>
      </c>
      <c r="K894" s="168" t="s">
        <v>138</v>
      </c>
      <c r="L894" s="173"/>
      <c r="M894" s="174" t="s">
        <v>19</v>
      </c>
      <c r="N894" s="175" t="s">
        <v>45</v>
      </c>
      <c r="P894" s="136">
        <f>O894*H894</f>
        <v>0</v>
      </c>
      <c r="Q894" s="136">
        <v>1.0000000000000001E-5</v>
      </c>
      <c r="R894" s="136">
        <f>Q894*H894</f>
        <v>1.0285000000000001E-2</v>
      </c>
      <c r="S894" s="136">
        <v>0</v>
      </c>
      <c r="T894" s="137">
        <f>S894*H894</f>
        <v>0</v>
      </c>
      <c r="AR894" s="138" t="s">
        <v>381</v>
      </c>
      <c r="AT894" s="138" t="s">
        <v>215</v>
      </c>
      <c r="AU894" s="138" t="s">
        <v>14</v>
      </c>
      <c r="AY894" s="17" t="s">
        <v>132</v>
      </c>
      <c r="BE894" s="139">
        <f>IF(N894="základní",J894,0)</f>
        <v>0</v>
      </c>
      <c r="BF894" s="139">
        <f>IF(N894="snížená",J894,0)</f>
        <v>0</v>
      </c>
      <c r="BG894" s="139">
        <f>IF(N894="zákl. přenesená",J894,0)</f>
        <v>0</v>
      </c>
      <c r="BH894" s="139">
        <f>IF(N894="sníž. přenesená",J894,0)</f>
        <v>0</v>
      </c>
      <c r="BI894" s="139">
        <f>IF(N894="nulová",J894,0)</f>
        <v>0</v>
      </c>
      <c r="BJ894" s="17" t="s">
        <v>14</v>
      </c>
      <c r="BK894" s="139">
        <f>ROUND(I894*H894,2)</f>
        <v>0</v>
      </c>
      <c r="BL894" s="17" t="s">
        <v>238</v>
      </c>
      <c r="BM894" s="138" t="s">
        <v>1153</v>
      </c>
    </row>
    <row r="895" spans="2:65" s="1" customFormat="1" ht="19.2">
      <c r="B895" s="32"/>
      <c r="D895" s="140" t="s">
        <v>141</v>
      </c>
      <c r="F895" s="141" t="s">
        <v>1152</v>
      </c>
      <c r="I895" s="142"/>
      <c r="L895" s="32"/>
      <c r="M895" s="143"/>
      <c r="T895" s="53"/>
      <c r="AT895" s="17" t="s">
        <v>141</v>
      </c>
      <c r="AU895" s="17" t="s">
        <v>14</v>
      </c>
    </row>
    <row r="896" spans="2:65" s="13" customFormat="1" ht="10.199999999999999">
      <c r="B896" s="152"/>
      <c r="D896" s="140" t="s">
        <v>145</v>
      </c>
      <c r="F896" s="154" t="s">
        <v>1154</v>
      </c>
      <c r="H896" s="155">
        <v>1028.5</v>
      </c>
      <c r="I896" s="156"/>
      <c r="L896" s="152"/>
      <c r="M896" s="157"/>
      <c r="T896" s="158"/>
      <c r="AT896" s="153" t="s">
        <v>145</v>
      </c>
      <c r="AU896" s="153" t="s">
        <v>14</v>
      </c>
      <c r="AV896" s="13" t="s">
        <v>14</v>
      </c>
      <c r="AW896" s="13" t="s">
        <v>4</v>
      </c>
      <c r="AX896" s="13" t="s">
        <v>78</v>
      </c>
      <c r="AY896" s="153" t="s">
        <v>132</v>
      </c>
    </row>
    <row r="897" spans="2:65" s="1" customFormat="1" ht="16.5" customHeight="1">
      <c r="B897" s="32"/>
      <c r="C897" s="127" t="s">
        <v>1155</v>
      </c>
      <c r="D897" s="127" t="s">
        <v>134</v>
      </c>
      <c r="E897" s="128" t="s">
        <v>1156</v>
      </c>
      <c r="F897" s="129" t="s">
        <v>1157</v>
      </c>
      <c r="G897" s="130" t="s">
        <v>137</v>
      </c>
      <c r="H897" s="131">
        <v>400</v>
      </c>
      <c r="I897" s="132"/>
      <c r="J897" s="133">
        <f>ROUND(I897*H897,2)</f>
        <v>0</v>
      </c>
      <c r="K897" s="129" t="s">
        <v>138</v>
      </c>
      <c r="L897" s="32"/>
      <c r="M897" s="134" t="s">
        <v>19</v>
      </c>
      <c r="N897" s="135" t="s">
        <v>45</v>
      </c>
      <c r="P897" s="136">
        <f>O897*H897</f>
        <v>0</v>
      </c>
      <c r="Q897" s="136">
        <v>1.3999999999999999E-4</v>
      </c>
      <c r="R897" s="136">
        <f>Q897*H897</f>
        <v>5.5999999999999994E-2</v>
      </c>
      <c r="S897" s="136">
        <v>0</v>
      </c>
      <c r="T897" s="137">
        <f>S897*H897</f>
        <v>0</v>
      </c>
      <c r="AR897" s="138" t="s">
        <v>139</v>
      </c>
      <c r="AT897" s="138" t="s">
        <v>134</v>
      </c>
      <c r="AU897" s="138" t="s">
        <v>14</v>
      </c>
      <c r="AY897" s="17" t="s">
        <v>132</v>
      </c>
      <c r="BE897" s="139">
        <f>IF(N897="základní",J897,0)</f>
        <v>0</v>
      </c>
      <c r="BF897" s="139">
        <f>IF(N897="snížená",J897,0)</f>
        <v>0</v>
      </c>
      <c r="BG897" s="139">
        <f>IF(N897="zákl. přenesená",J897,0)</f>
        <v>0</v>
      </c>
      <c r="BH897" s="139">
        <f>IF(N897="sníž. přenesená",J897,0)</f>
        <v>0</v>
      </c>
      <c r="BI897" s="139">
        <f>IF(N897="nulová",J897,0)</f>
        <v>0</v>
      </c>
      <c r="BJ897" s="17" t="s">
        <v>14</v>
      </c>
      <c r="BK897" s="139">
        <f>ROUND(I897*H897,2)</f>
        <v>0</v>
      </c>
      <c r="BL897" s="17" t="s">
        <v>139</v>
      </c>
      <c r="BM897" s="138" t="s">
        <v>1158</v>
      </c>
    </row>
    <row r="898" spans="2:65" s="1" customFormat="1" ht="10.199999999999999">
      <c r="B898" s="32"/>
      <c r="D898" s="140" t="s">
        <v>141</v>
      </c>
      <c r="F898" s="141" t="s">
        <v>1159</v>
      </c>
      <c r="I898" s="142"/>
      <c r="L898" s="32"/>
      <c r="M898" s="143"/>
      <c r="T898" s="53"/>
      <c r="AT898" s="17" t="s">
        <v>141</v>
      </c>
      <c r="AU898" s="17" t="s">
        <v>14</v>
      </c>
    </row>
    <row r="899" spans="2:65" s="1" customFormat="1" ht="10.199999999999999">
      <c r="B899" s="32"/>
      <c r="D899" s="144" t="s">
        <v>143</v>
      </c>
      <c r="F899" s="145" t="s">
        <v>1160</v>
      </c>
      <c r="I899" s="142"/>
      <c r="L899" s="32"/>
      <c r="M899" s="143"/>
      <c r="T899" s="53"/>
      <c r="AT899" s="17" t="s">
        <v>143</v>
      </c>
      <c r="AU899" s="17" t="s">
        <v>14</v>
      </c>
    </row>
    <row r="900" spans="2:65" s="1" customFormat="1" ht="24.15" customHeight="1">
      <c r="B900" s="32"/>
      <c r="C900" s="127" t="s">
        <v>1161</v>
      </c>
      <c r="D900" s="127" t="s">
        <v>134</v>
      </c>
      <c r="E900" s="128" t="s">
        <v>1162</v>
      </c>
      <c r="F900" s="129" t="s">
        <v>1163</v>
      </c>
      <c r="G900" s="130" t="s">
        <v>193</v>
      </c>
      <c r="H900" s="131">
        <v>6.5000000000000002E-2</v>
      </c>
      <c r="I900" s="132"/>
      <c r="J900" s="133">
        <f>ROUND(I900*H900,2)</f>
        <v>0</v>
      </c>
      <c r="K900" s="129" t="s">
        <v>138</v>
      </c>
      <c r="L900" s="32"/>
      <c r="M900" s="134" t="s">
        <v>19</v>
      </c>
      <c r="N900" s="135" t="s">
        <v>45</v>
      </c>
      <c r="P900" s="136">
        <f>O900*H900</f>
        <v>0</v>
      </c>
      <c r="Q900" s="136">
        <v>0</v>
      </c>
      <c r="R900" s="136">
        <f>Q900*H900</f>
        <v>0</v>
      </c>
      <c r="S900" s="136">
        <v>0</v>
      </c>
      <c r="T900" s="137">
        <f>S900*H900</f>
        <v>0</v>
      </c>
      <c r="AR900" s="138" t="s">
        <v>238</v>
      </c>
      <c r="AT900" s="138" t="s">
        <v>134</v>
      </c>
      <c r="AU900" s="138" t="s">
        <v>14</v>
      </c>
      <c r="AY900" s="17" t="s">
        <v>132</v>
      </c>
      <c r="BE900" s="139">
        <f>IF(N900="základní",J900,0)</f>
        <v>0</v>
      </c>
      <c r="BF900" s="139">
        <f>IF(N900="snížená",J900,0)</f>
        <v>0</v>
      </c>
      <c r="BG900" s="139">
        <f>IF(N900="zákl. přenesená",J900,0)</f>
        <v>0</v>
      </c>
      <c r="BH900" s="139">
        <f>IF(N900="sníž. přenesená",J900,0)</f>
        <v>0</v>
      </c>
      <c r="BI900" s="139">
        <f>IF(N900="nulová",J900,0)</f>
        <v>0</v>
      </c>
      <c r="BJ900" s="17" t="s">
        <v>14</v>
      </c>
      <c r="BK900" s="139">
        <f>ROUND(I900*H900,2)</f>
        <v>0</v>
      </c>
      <c r="BL900" s="17" t="s">
        <v>238</v>
      </c>
      <c r="BM900" s="138" t="s">
        <v>1164</v>
      </c>
    </row>
    <row r="901" spans="2:65" s="1" customFormat="1" ht="28.8">
      <c r="B901" s="32"/>
      <c r="D901" s="140" t="s">
        <v>141</v>
      </c>
      <c r="F901" s="141" t="s">
        <v>1165</v>
      </c>
      <c r="I901" s="142"/>
      <c r="L901" s="32"/>
      <c r="M901" s="143"/>
      <c r="T901" s="53"/>
      <c r="AT901" s="17" t="s">
        <v>141</v>
      </c>
      <c r="AU901" s="17" t="s">
        <v>14</v>
      </c>
    </row>
    <row r="902" spans="2:65" s="1" customFormat="1" ht="10.199999999999999">
      <c r="B902" s="32"/>
      <c r="D902" s="144" t="s">
        <v>143</v>
      </c>
      <c r="F902" s="145" t="s">
        <v>1166</v>
      </c>
      <c r="I902" s="142"/>
      <c r="L902" s="32"/>
      <c r="M902" s="143"/>
      <c r="T902" s="53"/>
      <c r="AT902" s="17" t="s">
        <v>143</v>
      </c>
      <c r="AU902" s="17" t="s">
        <v>14</v>
      </c>
    </row>
    <row r="903" spans="2:65" s="11" customFormat="1" ht="22.8" customHeight="1">
      <c r="B903" s="115"/>
      <c r="D903" s="116" t="s">
        <v>72</v>
      </c>
      <c r="E903" s="125" t="s">
        <v>1167</v>
      </c>
      <c r="F903" s="125" t="s">
        <v>1168</v>
      </c>
      <c r="I903" s="118"/>
      <c r="J903" s="126">
        <f>BK903</f>
        <v>0</v>
      </c>
      <c r="L903" s="115"/>
      <c r="M903" s="120"/>
      <c r="P903" s="121">
        <f>SUM(P904:P926)</f>
        <v>0</v>
      </c>
      <c r="R903" s="121">
        <f>SUM(R904:R926)</f>
        <v>0</v>
      </c>
      <c r="T903" s="122">
        <f>SUM(T904:T926)</f>
        <v>6.3200000000000006E-2</v>
      </c>
      <c r="AR903" s="116" t="s">
        <v>14</v>
      </c>
      <c r="AT903" s="123" t="s">
        <v>72</v>
      </c>
      <c r="AU903" s="123" t="s">
        <v>78</v>
      </c>
      <c r="AY903" s="116" t="s">
        <v>132</v>
      </c>
      <c r="BK903" s="124">
        <f>SUM(BK904:BK926)</f>
        <v>0</v>
      </c>
    </row>
    <row r="904" spans="2:65" s="1" customFormat="1" ht="24.15" customHeight="1">
      <c r="B904" s="32"/>
      <c r="C904" s="127" t="s">
        <v>1169</v>
      </c>
      <c r="D904" s="127" t="s">
        <v>134</v>
      </c>
      <c r="E904" s="128" t="s">
        <v>1170</v>
      </c>
      <c r="F904" s="129" t="s">
        <v>1171</v>
      </c>
      <c r="G904" s="130" t="s">
        <v>559</v>
      </c>
      <c r="H904" s="131">
        <v>8</v>
      </c>
      <c r="I904" s="132"/>
      <c r="J904" s="133">
        <f>ROUND(I904*H904,2)</f>
        <v>0</v>
      </c>
      <c r="K904" s="129" t="s">
        <v>138</v>
      </c>
      <c r="L904" s="32"/>
      <c r="M904" s="134" t="s">
        <v>19</v>
      </c>
      <c r="N904" s="135" t="s">
        <v>45</v>
      </c>
      <c r="P904" s="136">
        <f>O904*H904</f>
        <v>0</v>
      </c>
      <c r="Q904" s="136">
        <v>0</v>
      </c>
      <c r="R904" s="136">
        <f>Q904*H904</f>
        <v>0</v>
      </c>
      <c r="S904" s="136">
        <v>4.0000000000000002E-4</v>
      </c>
      <c r="T904" s="137">
        <f>S904*H904</f>
        <v>3.2000000000000002E-3</v>
      </c>
      <c r="AR904" s="138" t="s">
        <v>238</v>
      </c>
      <c r="AT904" s="138" t="s">
        <v>134</v>
      </c>
      <c r="AU904" s="138" t="s">
        <v>14</v>
      </c>
      <c r="AY904" s="17" t="s">
        <v>132</v>
      </c>
      <c r="BE904" s="139">
        <f>IF(N904="základní",J904,0)</f>
        <v>0</v>
      </c>
      <c r="BF904" s="139">
        <f>IF(N904="snížená",J904,0)</f>
        <v>0</v>
      </c>
      <c r="BG904" s="139">
        <f>IF(N904="zákl. přenesená",J904,0)</f>
        <v>0</v>
      </c>
      <c r="BH904" s="139">
        <f>IF(N904="sníž. přenesená",J904,0)</f>
        <v>0</v>
      </c>
      <c r="BI904" s="139">
        <f>IF(N904="nulová",J904,0)</f>
        <v>0</v>
      </c>
      <c r="BJ904" s="17" t="s">
        <v>14</v>
      </c>
      <c r="BK904" s="139">
        <f>ROUND(I904*H904,2)</f>
        <v>0</v>
      </c>
      <c r="BL904" s="17" t="s">
        <v>238</v>
      </c>
      <c r="BM904" s="138" t="s">
        <v>1172</v>
      </c>
    </row>
    <row r="905" spans="2:65" s="1" customFormat="1" ht="19.2">
      <c r="B905" s="32"/>
      <c r="D905" s="140" t="s">
        <v>141</v>
      </c>
      <c r="F905" s="141" t="s">
        <v>1173</v>
      </c>
      <c r="I905" s="142"/>
      <c r="L905" s="32"/>
      <c r="M905" s="143"/>
      <c r="T905" s="53"/>
      <c r="AT905" s="17" t="s">
        <v>141</v>
      </c>
      <c r="AU905" s="17" t="s">
        <v>14</v>
      </c>
    </row>
    <row r="906" spans="2:65" s="1" customFormat="1" ht="10.199999999999999">
      <c r="B906" s="32"/>
      <c r="D906" s="144" t="s">
        <v>143</v>
      </c>
      <c r="F906" s="145" t="s">
        <v>1174</v>
      </c>
      <c r="I906" s="142"/>
      <c r="L906" s="32"/>
      <c r="M906" s="143"/>
      <c r="T906" s="53"/>
      <c r="AT906" s="17" t="s">
        <v>143</v>
      </c>
      <c r="AU906" s="17" t="s">
        <v>14</v>
      </c>
    </row>
    <row r="907" spans="2:65" s="1" customFormat="1" ht="16.5" customHeight="1">
      <c r="B907" s="32"/>
      <c r="C907" s="127" t="s">
        <v>1175</v>
      </c>
      <c r="D907" s="127" t="s">
        <v>134</v>
      </c>
      <c r="E907" s="128" t="s">
        <v>1176</v>
      </c>
      <c r="F907" s="129" t="s">
        <v>1177</v>
      </c>
      <c r="G907" s="130" t="s">
        <v>331</v>
      </c>
      <c r="H907" s="131">
        <v>1</v>
      </c>
      <c r="I907" s="132"/>
      <c r="J907" s="133">
        <f>ROUND(I907*H907,2)</f>
        <v>0</v>
      </c>
      <c r="K907" s="129" t="s">
        <v>138</v>
      </c>
      <c r="L907" s="32"/>
      <c r="M907" s="134" t="s">
        <v>19</v>
      </c>
      <c r="N907" s="135" t="s">
        <v>45</v>
      </c>
      <c r="P907" s="136">
        <f>O907*H907</f>
        <v>0</v>
      </c>
      <c r="Q907" s="136">
        <v>0</v>
      </c>
      <c r="R907" s="136">
        <f>Q907*H907</f>
        <v>0</v>
      </c>
      <c r="S907" s="136">
        <v>0</v>
      </c>
      <c r="T907" s="137">
        <f>S907*H907</f>
        <v>0</v>
      </c>
      <c r="AR907" s="138" t="s">
        <v>238</v>
      </c>
      <c r="AT907" s="138" t="s">
        <v>134</v>
      </c>
      <c r="AU907" s="138" t="s">
        <v>14</v>
      </c>
      <c r="AY907" s="17" t="s">
        <v>132</v>
      </c>
      <c r="BE907" s="139">
        <f>IF(N907="základní",J907,0)</f>
        <v>0</v>
      </c>
      <c r="BF907" s="139">
        <f>IF(N907="snížená",J907,0)</f>
        <v>0</v>
      </c>
      <c r="BG907" s="139">
        <f>IF(N907="zákl. přenesená",J907,0)</f>
        <v>0</v>
      </c>
      <c r="BH907" s="139">
        <f>IF(N907="sníž. přenesená",J907,0)</f>
        <v>0</v>
      </c>
      <c r="BI907" s="139">
        <f>IF(N907="nulová",J907,0)</f>
        <v>0</v>
      </c>
      <c r="BJ907" s="17" t="s">
        <v>14</v>
      </c>
      <c r="BK907" s="139">
        <f>ROUND(I907*H907,2)</f>
        <v>0</v>
      </c>
      <c r="BL907" s="17" t="s">
        <v>238</v>
      </c>
      <c r="BM907" s="138" t="s">
        <v>1178</v>
      </c>
    </row>
    <row r="908" spans="2:65" s="1" customFormat="1" ht="10.199999999999999">
      <c r="B908" s="32"/>
      <c r="D908" s="140" t="s">
        <v>141</v>
      </c>
      <c r="F908" s="141" t="s">
        <v>1179</v>
      </c>
      <c r="I908" s="142"/>
      <c r="L908" s="32"/>
      <c r="M908" s="143"/>
      <c r="T908" s="53"/>
      <c r="AT908" s="17" t="s">
        <v>141</v>
      </c>
      <c r="AU908" s="17" t="s">
        <v>14</v>
      </c>
    </row>
    <row r="909" spans="2:65" s="1" customFormat="1" ht="10.199999999999999">
      <c r="B909" s="32"/>
      <c r="D909" s="144" t="s">
        <v>143</v>
      </c>
      <c r="F909" s="145" t="s">
        <v>1180</v>
      </c>
      <c r="I909" s="142"/>
      <c r="L909" s="32"/>
      <c r="M909" s="143"/>
      <c r="T909" s="53"/>
      <c r="AT909" s="17" t="s">
        <v>143</v>
      </c>
      <c r="AU909" s="17" t="s">
        <v>14</v>
      </c>
    </row>
    <row r="910" spans="2:65" s="1" customFormat="1" ht="16.5" customHeight="1">
      <c r="B910" s="32"/>
      <c r="C910" s="166" t="s">
        <v>1181</v>
      </c>
      <c r="D910" s="166" t="s">
        <v>215</v>
      </c>
      <c r="E910" s="167" t="s">
        <v>1182</v>
      </c>
      <c r="F910" s="168" t="s">
        <v>1183</v>
      </c>
      <c r="G910" s="169" t="s">
        <v>1184</v>
      </c>
      <c r="H910" s="170">
        <v>1</v>
      </c>
      <c r="I910" s="171"/>
      <c r="J910" s="172">
        <f>ROUND(I910*H910,2)</f>
        <v>0</v>
      </c>
      <c r="K910" s="168" t="s">
        <v>19</v>
      </c>
      <c r="L910" s="173"/>
      <c r="M910" s="174" t="s">
        <v>19</v>
      </c>
      <c r="N910" s="175" t="s">
        <v>45</v>
      </c>
      <c r="P910" s="136">
        <f>O910*H910</f>
        <v>0</v>
      </c>
      <c r="Q910" s="136">
        <v>0</v>
      </c>
      <c r="R910" s="136">
        <f>Q910*H910</f>
        <v>0</v>
      </c>
      <c r="S910" s="136">
        <v>0</v>
      </c>
      <c r="T910" s="137">
        <f>S910*H910</f>
        <v>0</v>
      </c>
      <c r="AR910" s="138" t="s">
        <v>381</v>
      </c>
      <c r="AT910" s="138" t="s">
        <v>215</v>
      </c>
      <c r="AU910" s="138" t="s">
        <v>14</v>
      </c>
      <c r="AY910" s="17" t="s">
        <v>132</v>
      </c>
      <c r="BE910" s="139">
        <f>IF(N910="základní",J910,0)</f>
        <v>0</v>
      </c>
      <c r="BF910" s="139">
        <f>IF(N910="snížená",J910,0)</f>
        <v>0</v>
      </c>
      <c r="BG910" s="139">
        <f>IF(N910="zákl. přenesená",J910,0)</f>
        <v>0</v>
      </c>
      <c r="BH910" s="139">
        <f>IF(N910="sníž. přenesená",J910,0)</f>
        <v>0</v>
      </c>
      <c r="BI910" s="139">
        <f>IF(N910="nulová",J910,0)</f>
        <v>0</v>
      </c>
      <c r="BJ910" s="17" t="s">
        <v>14</v>
      </c>
      <c r="BK910" s="139">
        <f>ROUND(I910*H910,2)</f>
        <v>0</v>
      </c>
      <c r="BL910" s="17" t="s">
        <v>238</v>
      </c>
      <c r="BM910" s="138" t="s">
        <v>1185</v>
      </c>
    </row>
    <row r="911" spans="2:65" s="1" customFormat="1" ht="10.199999999999999">
      <c r="B911" s="32"/>
      <c r="D911" s="140" t="s">
        <v>141</v>
      </c>
      <c r="F911" s="141" t="s">
        <v>1183</v>
      </c>
      <c r="I911" s="142"/>
      <c r="L911" s="32"/>
      <c r="M911" s="143"/>
      <c r="T911" s="53"/>
      <c r="AT911" s="17" t="s">
        <v>141</v>
      </c>
      <c r="AU911" s="17" t="s">
        <v>14</v>
      </c>
    </row>
    <row r="912" spans="2:65" s="1" customFormat="1" ht="16.5" customHeight="1">
      <c r="B912" s="32"/>
      <c r="C912" s="166" t="s">
        <v>1186</v>
      </c>
      <c r="D912" s="166" t="s">
        <v>215</v>
      </c>
      <c r="E912" s="167" t="s">
        <v>1187</v>
      </c>
      <c r="F912" s="168" t="s">
        <v>1188</v>
      </c>
      <c r="G912" s="169" t="s">
        <v>1184</v>
      </c>
      <c r="H912" s="170">
        <v>2</v>
      </c>
      <c r="I912" s="171"/>
      <c r="J912" s="172">
        <f>ROUND(I912*H912,2)</f>
        <v>0</v>
      </c>
      <c r="K912" s="168" t="s">
        <v>19</v>
      </c>
      <c r="L912" s="173"/>
      <c r="M912" s="174" t="s">
        <v>19</v>
      </c>
      <c r="N912" s="175" t="s">
        <v>45</v>
      </c>
      <c r="P912" s="136">
        <f>O912*H912</f>
        <v>0</v>
      </c>
      <c r="Q912" s="136">
        <v>0</v>
      </c>
      <c r="R912" s="136">
        <f>Q912*H912</f>
        <v>0</v>
      </c>
      <c r="S912" s="136">
        <v>0</v>
      </c>
      <c r="T912" s="137">
        <f>S912*H912</f>
        <v>0</v>
      </c>
      <c r="AR912" s="138" t="s">
        <v>381</v>
      </c>
      <c r="AT912" s="138" t="s">
        <v>215</v>
      </c>
      <c r="AU912" s="138" t="s">
        <v>14</v>
      </c>
      <c r="AY912" s="17" t="s">
        <v>132</v>
      </c>
      <c r="BE912" s="139">
        <f>IF(N912="základní",J912,0)</f>
        <v>0</v>
      </c>
      <c r="BF912" s="139">
        <f>IF(N912="snížená",J912,0)</f>
        <v>0</v>
      </c>
      <c r="BG912" s="139">
        <f>IF(N912="zákl. přenesená",J912,0)</f>
        <v>0</v>
      </c>
      <c r="BH912" s="139">
        <f>IF(N912="sníž. přenesená",J912,0)</f>
        <v>0</v>
      </c>
      <c r="BI912" s="139">
        <f>IF(N912="nulová",J912,0)</f>
        <v>0</v>
      </c>
      <c r="BJ912" s="17" t="s">
        <v>14</v>
      </c>
      <c r="BK912" s="139">
        <f>ROUND(I912*H912,2)</f>
        <v>0</v>
      </c>
      <c r="BL912" s="17" t="s">
        <v>238</v>
      </c>
      <c r="BM912" s="138" t="s">
        <v>1189</v>
      </c>
    </row>
    <row r="913" spans="2:65" s="1" customFormat="1" ht="10.199999999999999">
      <c r="B913" s="32"/>
      <c r="D913" s="140" t="s">
        <v>141</v>
      </c>
      <c r="F913" s="141" t="s">
        <v>1188</v>
      </c>
      <c r="I913" s="142"/>
      <c r="L913" s="32"/>
      <c r="M913" s="143"/>
      <c r="T913" s="53"/>
      <c r="AT913" s="17" t="s">
        <v>141</v>
      </c>
      <c r="AU913" s="17" t="s">
        <v>14</v>
      </c>
    </row>
    <row r="914" spans="2:65" s="1" customFormat="1" ht="16.5" customHeight="1">
      <c r="B914" s="32"/>
      <c r="C914" s="166" t="s">
        <v>1190</v>
      </c>
      <c r="D914" s="166" t="s">
        <v>215</v>
      </c>
      <c r="E914" s="167" t="s">
        <v>1191</v>
      </c>
      <c r="F914" s="168" t="s">
        <v>1192</v>
      </c>
      <c r="G914" s="169" t="s">
        <v>1184</v>
      </c>
      <c r="H914" s="170">
        <v>2</v>
      </c>
      <c r="I914" s="171"/>
      <c r="J914" s="172">
        <f>ROUND(I914*H914,2)</f>
        <v>0</v>
      </c>
      <c r="K914" s="168" t="s">
        <v>19</v>
      </c>
      <c r="L914" s="173"/>
      <c r="M914" s="174" t="s">
        <v>19</v>
      </c>
      <c r="N914" s="175" t="s">
        <v>45</v>
      </c>
      <c r="P914" s="136">
        <f>O914*H914</f>
        <v>0</v>
      </c>
      <c r="Q914" s="136">
        <v>0</v>
      </c>
      <c r="R914" s="136">
        <f>Q914*H914</f>
        <v>0</v>
      </c>
      <c r="S914" s="136">
        <v>0</v>
      </c>
      <c r="T914" s="137">
        <f>S914*H914</f>
        <v>0</v>
      </c>
      <c r="AR914" s="138" t="s">
        <v>381</v>
      </c>
      <c r="AT914" s="138" t="s">
        <v>215</v>
      </c>
      <c r="AU914" s="138" t="s">
        <v>14</v>
      </c>
      <c r="AY914" s="17" t="s">
        <v>132</v>
      </c>
      <c r="BE914" s="139">
        <f>IF(N914="základní",J914,0)</f>
        <v>0</v>
      </c>
      <c r="BF914" s="139">
        <f>IF(N914="snížená",J914,0)</f>
        <v>0</v>
      </c>
      <c r="BG914" s="139">
        <f>IF(N914="zákl. přenesená",J914,0)</f>
        <v>0</v>
      </c>
      <c r="BH914" s="139">
        <f>IF(N914="sníž. přenesená",J914,0)</f>
        <v>0</v>
      </c>
      <c r="BI914" s="139">
        <f>IF(N914="nulová",J914,0)</f>
        <v>0</v>
      </c>
      <c r="BJ914" s="17" t="s">
        <v>14</v>
      </c>
      <c r="BK914" s="139">
        <f>ROUND(I914*H914,2)</f>
        <v>0</v>
      </c>
      <c r="BL914" s="17" t="s">
        <v>238</v>
      </c>
      <c r="BM914" s="138" t="s">
        <v>1193</v>
      </c>
    </row>
    <row r="915" spans="2:65" s="1" customFormat="1" ht="10.199999999999999">
      <c r="B915" s="32"/>
      <c r="D915" s="140" t="s">
        <v>141</v>
      </c>
      <c r="F915" s="141" t="s">
        <v>1192</v>
      </c>
      <c r="I915" s="142"/>
      <c r="L915" s="32"/>
      <c r="M915" s="143"/>
      <c r="T915" s="53"/>
      <c r="AT915" s="17" t="s">
        <v>141</v>
      </c>
      <c r="AU915" s="17" t="s">
        <v>14</v>
      </c>
    </row>
    <row r="916" spans="2:65" s="1" customFormat="1" ht="21.75" customHeight="1">
      <c r="B916" s="32"/>
      <c r="C916" s="127" t="s">
        <v>1194</v>
      </c>
      <c r="D916" s="127" t="s">
        <v>134</v>
      </c>
      <c r="E916" s="128" t="s">
        <v>1195</v>
      </c>
      <c r="F916" s="129" t="s">
        <v>1196</v>
      </c>
      <c r="G916" s="130" t="s">
        <v>331</v>
      </c>
      <c r="H916" s="131">
        <v>1</v>
      </c>
      <c r="I916" s="132"/>
      <c r="J916" s="133">
        <f>ROUND(I916*H916,2)</f>
        <v>0</v>
      </c>
      <c r="K916" s="129" t="s">
        <v>138</v>
      </c>
      <c r="L916" s="32"/>
      <c r="M916" s="134" t="s">
        <v>19</v>
      </c>
      <c r="N916" s="135" t="s">
        <v>45</v>
      </c>
      <c r="P916" s="136">
        <f>O916*H916</f>
        <v>0</v>
      </c>
      <c r="Q916" s="136">
        <v>0</v>
      </c>
      <c r="R916" s="136">
        <f>Q916*H916</f>
        <v>0</v>
      </c>
      <c r="S916" s="136">
        <v>3.5000000000000003E-2</v>
      </c>
      <c r="T916" s="137">
        <f>S916*H916</f>
        <v>3.5000000000000003E-2</v>
      </c>
      <c r="AR916" s="138" t="s">
        <v>238</v>
      </c>
      <c r="AT916" s="138" t="s">
        <v>134</v>
      </c>
      <c r="AU916" s="138" t="s">
        <v>14</v>
      </c>
      <c r="AY916" s="17" t="s">
        <v>132</v>
      </c>
      <c r="BE916" s="139">
        <f>IF(N916="základní",J916,0)</f>
        <v>0</v>
      </c>
      <c r="BF916" s="139">
        <f>IF(N916="snížená",J916,0)</f>
        <v>0</v>
      </c>
      <c r="BG916" s="139">
        <f>IF(N916="zákl. přenesená",J916,0)</f>
        <v>0</v>
      </c>
      <c r="BH916" s="139">
        <f>IF(N916="sníž. přenesená",J916,0)</f>
        <v>0</v>
      </c>
      <c r="BI916" s="139">
        <f>IF(N916="nulová",J916,0)</f>
        <v>0</v>
      </c>
      <c r="BJ916" s="17" t="s">
        <v>14</v>
      </c>
      <c r="BK916" s="139">
        <f>ROUND(I916*H916,2)</f>
        <v>0</v>
      </c>
      <c r="BL916" s="17" t="s">
        <v>238</v>
      </c>
      <c r="BM916" s="138" t="s">
        <v>1197</v>
      </c>
    </row>
    <row r="917" spans="2:65" s="1" customFormat="1" ht="10.199999999999999">
      <c r="B917" s="32"/>
      <c r="D917" s="140" t="s">
        <v>141</v>
      </c>
      <c r="F917" s="141" t="s">
        <v>1198</v>
      </c>
      <c r="I917" s="142"/>
      <c r="L917" s="32"/>
      <c r="M917" s="143"/>
      <c r="T917" s="53"/>
      <c r="AT917" s="17" t="s">
        <v>141</v>
      </c>
      <c r="AU917" s="17" t="s">
        <v>14</v>
      </c>
    </row>
    <row r="918" spans="2:65" s="1" customFormat="1" ht="10.199999999999999">
      <c r="B918" s="32"/>
      <c r="D918" s="144" t="s">
        <v>143</v>
      </c>
      <c r="F918" s="145" t="s">
        <v>1199</v>
      </c>
      <c r="I918" s="142"/>
      <c r="L918" s="32"/>
      <c r="M918" s="143"/>
      <c r="T918" s="53"/>
      <c r="AT918" s="17" t="s">
        <v>143</v>
      </c>
      <c r="AU918" s="17" t="s">
        <v>14</v>
      </c>
    </row>
    <row r="919" spans="2:65" s="1" customFormat="1" ht="24.15" customHeight="1">
      <c r="B919" s="32"/>
      <c r="C919" s="127" t="s">
        <v>1200</v>
      </c>
      <c r="D919" s="127" t="s">
        <v>134</v>
      </c>
      <c r="E919" s="128" t="s">
        <v>1201</v>
      </c>
      <c r="F919" s="129" t="s">
        <v>1202</v>
      </c>
      <c r="G919" s="130" t="s">
        <v>229</v>
      </c>
      <c r="H919" s="131">
        <v>25</v>
      </c>
      <c r="I919" s="132"/>
      <c r="J919" s="133">
        <f>ROUND(I919*H919,2)</f>
        <v>0</v>
      </c>
      <c r="K919" s="129" t="s">
        <v>138</v>
      </c>
      <c r="L919" s="32"/>
      <c r="M919" s="134" t="s">
        <v>19</v>
      </c>
      <c r="N919" s="135" t="s">
        <v>45</v>
      </c>
      <c r="P919" s="136">
        <f>O919*H919</f>
        <v>0</v>
      </c>
      <c r="Q919" s="136">
        <v>0</v>
      </c>
      <c r="R919" s="136">
        <f>Q919*H919</f>
        <v>0</v>
      </c>
      <c r="S919" s="136">
        <v>1E-3</v>
      </c>
      <c r="T919" s="137">
        <f>S919*H919</f>
        <v>2.5000000000000001E-2</v>
      </c>
      <c r="AR919" s="138" t="s">
        <v>238</v>
      </c>
      <c r="AT919" s="138" t="s">
        <v>134</v>
      </c>
      <c r="AU919" s="138" t="s">
        <v>14</v>
      </c>
      <c r="AY919" s="17" t="s">
        <v>132</v>
      </c>
      <c r="BE919" s="139">
        <f>IF(N919="základní",J919,0)</f>
        <v>0</v>
      </c>
      <c r="BF919" s="139">
        <f>IF(N919="snížená",J919,0)</f>
        <v>0</v>
      </c>
      <c r="BG919" s="139">
        <f>IF(N919="zákl. přenesená",J919,0)</f>
        <v>0</v>
      </c>
      <c r="BH919" s="139">
        <f>IF(N919="sníž. přenesená",J919,0)</f>
        <v>0</v>
      </c>
      <c r="BI919" s="139">
        <f>IF(N919="nulová",J919,0)</f>
        <v>0</v>
      </c>
      <c r="BJ919" s="17" t="s">
        <v>14</v>
      </c>
      <c r="BK919" s="139">
        <f>ROUND(I919*H919,2)</f>
        <v>0</v>
      </c>
      <c r="BL919" s="17" t="s">
        <v>238</v>
      </c>
      <c r="BM919" s="138" t="s">
        <v>1203</v>
      </c>
    </row>
    <row r="920" spans="2:65" s="1" customFormat="1" ht="19.2">
      <c r="B920" s="32"/>
      <c r="D920" s="140" t="s">
        <v>141</v>
      </c>
      <c r="F920" s="141" t="s">
        <v>1204</v>
      </c>
      <c r="I920" s="142"/>
      <c r="L920" s="32"/>
      <c r="M920" s="143"/>
      <c r="T920" s="53"/>
      <c r="AT920" s="17" t="s">
        <v>141</v>
      </c>
      <c r="AU920" s="17" t="s">
        <v>14</v>
      </c>
    </row>
    <row r="921" spans="2:65" s="1" customFormat="1" ht="10.199999999999999">
      <c r="B921" s="32"/>
      <c r="D921" s="144" t="s">
        <v>143</v>
      </c>
      <c r="F921" s="145" t="s">
        <v>1205</v>
      </c>
      <c r="I921" s="142"/>
      <c r="L921" s="32"/>
      <c r="M921" s="143"/>
      <c r="T921" s="53"/>
      <c r="AT921" s="17" t="s">
        <v>143</v>
      </c>
      <c r="AU921" s="17" t="s">
        <v>14</v>
      </c>
    </row>
    <row r="922" spans="2:65" s="12" customFormat="1" ht="10.199999999999999">
      <c r="B922" s="146"/>
      <c r="D922" s="140" t="s">
        <v>145</v>
      </c>
      <c r="E922" s="147" t="s">
        <v>19</v>
      </c>
      <c r="F922" s="148" t="s">
        <v>1206</v>
      </c>
      <c r="H922" s="147" t="s">
        <v>19</v>
      </c>
      <c r="I922" s="149"/>
      <c r="L922" s="146"/>
      <c r="M922" s="150"/>
      <c r="T922" s="151"/>
      <c r="AT922" s="147" t="s">
        <v>145</v>
      </c>
      <c r="AU922" s="147" t="s">
        <v>14</v>
      </c>
      <c r="AV922" s="12" t="s">
        <v>78</v>
      </c>
      <c r="AW922" s="12" t="s">
        <v>35</v>
      </c>
      <c r="AX922" s="12" t="s">
        <v>73</v>
      </c>
      <c r="AY922" s="147" t="s">
        <v>132</v>
      </c>
    </row>
    <row r="923" spans="2:65" s="13" customFormat="1" ht="10.199999999999999">
      <c r="B923" s="152"/>
      <c r="D923" s="140" t="s">
        <v>145</v>
      </c>
      <c r="E923" s="153" t="s">
        <v>19</v>
      </c>
      <c r="F923" s="154" t="s">
        <v>315</v>
      </c>
      <c r="H923" s="155">
        <v>25</v>
      </c>
      <c r="I923" s="156"/>
      <c r="L923" s="152"/>
      <c r="M923" s="157"/>
      <c r="T923" s="158"/>
      <c r="AT923" s="153" t="s">
        <v>145</v>
      </c>
      <c r="AU923" s="153" t="s">
        <v>14</v>
      </c>
      <c r="AV923" s="13" t="s">
        <v>14</v>
      </c>
      <c r="AW923" s="13" t="s">
        <v>35</v>
      </c>
      <c r="AX923" s="13" t="s">
        <v>78</v>
      </c>
      <c r="AY923" s="153" t="s">
        <v>132</v>
      </c>
    </row>
    <row r="924" spans="2:65" s="1" customFormat="1" ht="24.15" customHeight="1">
      <c r="B924" s="32"/>
      <c r="C924" s="127" t="s">
        <v>1207</v>
      </c>
      <c r="D924" s="127" t="s">
        <v>134</v>
      </c>
      <c r="E924" s="128" t="s">
        <v>1208</v>
      </c>
      <c r="F924" s="129" t="s">
        <v>1209</v>
      </c>
      <c r="G924" s="130" t="s">
        <v>678</v>
      </c>
      <c r="H924" s="176"/>
      <c r="I924" s="132"/>
      <c r="J924" s="133">
        <f>ROUND(I924*H924,2)</f>
        <v>0</v>
      </c>
      <c r="K924" s="129" t="s">
        <v>138</v>
      </c>
      <c r="L924" s="32"/>
      <c r="M924" s="134" t="s">
        <v>19</v>
      </c>
      <c r="N924" s="135" t="s">
        <v>45</v>
      </c>
      <c r="P924" s="136">
        <f>O924*H924</f>
        <v>0</v>
      </c>
      <c r="Q924" s="136">
        <v>0</v>
      </c>
      <c r="R924" s="136">
        <f>Q924*H924</f>
        <v>0</v>
      </c>
      <c r="S924" s="136">
        <v>0</v>
      </c>
      <c r="T924" s="137">
        <f>S924*H924</f>
        <v>0</v>
      </c>
      <c r="AR924" s="138" t="s">
        <v>238</v>
      </c>
      <c r="AT924" s="138" t="s">
        <v>134</v>
      </c>
      <c r="AU924" s="138" t="s">
        <v>14</v>
      </c>
      <c r="AY924" s="17" t="s">
        <v>132</v>
      </c>
      <c r="BE924" s="139">
        <f>IF(N924="základní",J924,0)</f>
        <v>0</v>
      </c>
      <c r="BF924" s="139">
        <f>IF(N924="snížená",J924,0)</f>
        <v>0</v>
      </c>
      <c r="BG924" s="139">
        <f>IF(N924="zákl. přenesená",J924,0)</f>
        <v>0</v>
      </c>
      <c r="BH924" s="139">
        <f>IF(N924="sníž. přenesená",J924,0)</f>
        <v>0</v>
      </c>
      <c r="BI924" s="139">
        <f>IF(N924="nulová",J924,0)</f>
        <v>0</v>
      </c>
      <c r="BJ924" s="17" t="s">
        <v>14</v>
      </c>
      <c r="BK924" s="139">
        <f>ROUND(I924*H924,2)</f>
        <v>0</v>
      </c>
      <c r="BL924" s="17" t="s">
        <v>238</v>
      </c>
      <c r="BM924" s="138" t="s">
        <v>1210</v>
      </c>
    </row>
    <row r="925" spans="2:65" s="1" customFormat="1" ht="28.8">
      <c r="B925" s="32"/>
      <c r="D925" s="140" t="s">
        <v>141</v>
      </c>
      <c r="F925" s="141" t="s">
        <v>1211</v>
      </c>
      <c r="I925" s="142"/>
      <c r="L925" s="32"/>
      <c r="M925" s="143"/>
      <c r="T925" s="53"/>
      <c r="AT925" s="17" t="s">
        <v>141</v>
      </c>
      <c r="AU925" s="17" t="s">
        <v>14</v>
      </c>
    </row>
    <row r="926" spans="2:65" s="1" customFormat="1" ht="10.199999999999999">
      <c r="B926" s="32"/>
      <c r="D926" s="144" t="s">
        <v>143</v>
      </c>
      <c r="F926" s="145" t="s">
        <v>1212</v>
      </c>
      <c r="I926" s="142"/>
      <c r="L926" s="32"/>
      <c r="M926" s="143"/>
      <c r="T926" s="53"/>
      <c r="AT926" s="17" t="s">
        <v>143</v>
      </c>
      <c r="AU926" s="17" t="s">
        <v>14</v>
      </c>
    </row>
    <row r="927" spans="2:65" s="11" customFormat="1" ht="22.8" customHeight="1">
      <c r="B927" s="115"/>
      <c r="D927" s="116" t="s">
        <v>72</v>
      </c>
      <c r="E927" s="125" t="s">
        <v>1213</v>
      </c>
      <c r="F927" s="125" t="s">
        <v>1214</v>
      </c>
      <c r="I927" s="118"/>
      <c r="J927" s="126">
        <f>BK927</f>
        <v>0</v>
      </c>
      <c r="L927" s="115"/>
      <c r="M927" s="120"/>
      <c r="P927" s="121">
        <f>SUM(P928:P944)</f>
        <v>0</v>
      </c>
      <c r="R927" s="121">
        <f>SUM(R928:R944)</f>
        <v>2.15E-3</v>
      </c>
      <c r="T927" s="122">
        <f>SUM(T928:T944)</f>
        <v>0</v>
      </c>
      <c r="AR927" s="116" t="s">
        <v>14</v>
      </c>
      <c r="AT927" s="123" t="s">
        <v>72</v>
      </c>
      <c r="AU927" s="123" t="s">
        <v>78</v>
      </c>
      <c r="AY927" s="116" t="s">
        <v>132</v>
      </c>
      <c r="BK927" s="124">
        <f>SUM(BK928:BK944)</f>
        <v>0</v>
      </c>
    </row>
    <row r="928" spans="2:65" s="1" customFormat="1" ht="16.5" customHeight="1">
      <c r="B928" s="32"/>
      <c r="C928" s="127" t="s">
        <v>1215</v>
      </c>
      <c r="D928" s="127" t="s">
        <v>134</v>
      </c>
      <c r="E928" s="128" t="s">
        <v>1216</v>
      </c>
      <c r="F928" s="129" t="s">
        <v>1217</v>
      </c>
      <c r="G928" s="130" t="s">
        <v>137</v>
      </c>
      <c r="H928" s="131">
        <v>5</v>
      </c>
      <c r="I928" s="132"/>
      <c r="J928" s="133">
        <f>ROUND(I928*H928,2)</f>
        <v>0</v>
      </c>
      <c r="K928" s="129" t="s">
        <v>138</v>
      </c>
      <c r="L928" s="32"/>
      <c r="M928" s="134" t="s">
        <v>19</v>
      </c>
      <c r="N928" s="135" t="s">
        <v>45</v>
      </c>
      <c r="P928" s="136">
        <f>O928*H928</f>
        <v>0</v>
      </c>
      <c r="Q928" s="136">
        <v>6.9999999999999994E-5</v>
      </c>
      <c r="R928" s="136">
        <f>Q928*H928</f>
        <v>3.4999999999999994E-4</v>
      </c>
      <c r="S928" s="136">
        <v>0</v>
      </c>
      <c r="T928" s="137">
        <f>S928*H928</f>
        <v>0</v>
      </c>
      <c r="AR928" s="138" t="s">
        <v>238</v>
      </c>
      <c r="AT928" s="138" t="s">
        <v>134</v>
      </c>
      <c r="AU928" s="138" t="s">
        <v>14</v>
      </c>
      <c r="AY928" s="17" t="s">
        <v>132</v>
      </c>
      <c r="BE928" s="139">
        <f>IF(N928="základní",J928,0)</f>
        <v>0</v>
      </c>
      <c r="BF928" s="139">
        <f>IF(N928="snížená",J928,0)</f>
        <v>0</v>
      </c>
      <c r="BG928" s="139">
        <f>IF(N928="zákl. přenesená",J928,0)</f>
        <v>0</v>
      </c>
      <c r="BH928" s="139">
        <f>IF(N928="sníž. přenesená",J928,0)</f>
        <v>0</v>
      </c>
      <c r="BI928" s="139">
        <f>IF(N928="nulová",J928,0)</f>
        <v>0</v>
      </c>
      <c r="BJ928" s="17" t="s">
        <v>14</v>
      </c>
      <c r="BK928" s="139">
        <f>ROUND(I928*H928,2)</f>
        <v>0</v>
      </c>
      <c r="BL928" s="17" t="s">
        <v>238</v>
      </c>
      <c r="BM928" s="138" t="s">
        <v>1218</v>
      </c>
    </row>
    <row r="929" spans="2:65" s="1" customFormat="1" ht="19.2">
      <c r="B929" s="32"/>
      <c r="D929" s="140" t="s">
        <v>141</v>
      </c>
      <c r="F929" s="141" t="s">
        <v>1219</v>
      </c>
      <c r="I929" s="142"/>
      <c r="L929" s="32"/>
      <c r="M929" s="143"/>
      <c r="T929" s="53"/>
      <c r="AT929" s="17" t="s">
        <v>141</v>
      </c>
      <c r="AU929" s="17" t="s">
        <v>14</v>
      </c>
    </row>
    <row r="930" spans="2:65" s="1" customFormat="1" ht="10.199999999999999">
      <c r="B930" s="32"/>
      <c r="D930" s="144" t="s">
        <v>143</v>
      </c>
      <c r="F930" s="145" t="s">
        <v>1220</v>
      </c>
      <c r="I930" s="142"/>
      <c r="L930" s="32"/>
      <c r="M930" s="143"/>
      <c r="T930" s="53"/>
      <c r="AT930" s="17" t="s">
        <v>143</v>
      </c>
      <c r="AU930" s="17" t="s">
        <v>14</v>
      </c>
    </row>
    <row r="931" spans="2:65" s="12" customFormat="1" ht="10.199999999999999">
      <c r="B931" s="146"/>
      <c r="D931" s="140" t="s">
        <v>145</v>
      </c>
      <c r="E931" s="147" t="s">
        <v>19</v>
      </c>
      <c r="F931" s="148" t="s">
        <v>1221</v>
      </c>
      <c r="H931" s="147" t="s">
        <v>19</v>
      </c>
      <c r="I931" s="149"/>
      <c r="L931" s="146"/>
      <c r="M931" s="150"/>
      <c r="T931" s="151"/>
      <c r="AT931" s="147" t="s">
        <v>145</v>
      </c>
      <c r="AU931" s="147" t="s">
        <v>14</v>
      </c>
      <c r="AV931" s="12" t="s">
        <v>78</v>
      </c>
      <c r="AW931" s="12" t="s">
        <v>35</v>
      </c>
      <c r="AX931" s="12" t="s">
        <v>73</v>
      </c>
      <c r="AY931" s="147" t="s">
        <v>132</v>
      </c>
    </row>
    <row r="932" spans="2:65" s="13" customFormat="1" ht="10.199999999999999">
      <c r="B932" s="152"/>
      <c r="D932" s="140" t="s">
        <v>145</v>
      </c>
      <c r="E932" s="153" t="s">
        <v>19</v>
      </c>
      <c r="F932" s="154" t="s">
        <v>170</v>
      </c>
      <c r="H932" s="155">
        <v>5</v>
      </c>
      <c r="I932" s="156"/>
      <c r="L932" s="152"/>
      <c r="M932" s="157"/>
      <c r="T932" s="158"/>
      <c r="AT932" s="153" t="s">
        <v>145</v>
      </c>
      <c r="AU932" s="153" t="s">
        <v>14</v>
      </c>
      <c r="AV932" s="13" t="s">
        <v>14</v>
      </c>
      <c r="AW932" s="13" t="s">
        <v>35</v>
      </c>
      <c r="AX932" s="13" t="s">
        <v>78</v>
      </c>
      <c r="AY932" s="153" t="s">
        <v>132</v>
      </c>
    </row>
    <row r="933" spans="2:65" s="1" customFormat="1" ht="24.15" customHeight="1">
      <c r="B933" s="32"/>
      <c r="C933" s="127" t="s">
        <v>1222</v>
      </c>
      <c r="D933" s="127" t="s">
        <v>134</v>
      </c>
      <c r="E933" s="128" t="s">
        <v>1223</v>
      </c>
      <c r="F933" s="129" t="s">
        <v>1224</v>
      </c>
      <c r="G933" s="130" t="s">
        <v>137</v>
      </c>
      <c r="H933" s="131">
        <v>5</v>
      </c>
      <c r="I933" s="132"/>
      <c r="J933" s="133">
        <f>ROUND(I933*H933,2)</f>
        <v>0</v>
      </c>
      <c r="K933" s="129" t="s">
        <v>138</v>
      </c>
      <c r="L933" s="32"/>
      <c r="M933" s="134" t="s">
        <v>19</v>
      </c>
      <c r="N933" s="135" t="s">
        <v>45</v>
      </c>
      <c r="P933" s="136">
        <f>O933*H933</f>
        <v>0</v>
      </c>
      <c r="Q933" s="136">
        <v>6.9999999999999994E-5</v>
      </c>
      <c r="R933" s="136">
        <f>Q933*H933</f>
        <v>3.4999999999999994E-4</v>
      </c>
      <c r="S933" s="136">
        <v>0</v>
      </c>
      <c r="T933" s="137">
        <f>S933*H933</f>
        <v>0</v>
      </c>
      <c r="AR933" s="138" t="s">
        <v>238</v>
      </c>
      <c r="AT933" s="138" t="s">
        <v>134</v>
      </c>
      <c r="AU933" s="138" t="s">
        <v>14</v>
      </c>
      <c r="AY933" s="17" t="s">
        <v>132</v>
      </c>
      <c r="BE933" s="139">
        <f>IF(N933="základní",J933,0)</f>
        <v>0</v>
      </c>
      <c r="BF933" s="139">
        <f>IF(N933="snížená",J933,0)</f>
        <v>0</v>
      </c>
      <c r="BG933" s="139">
        <f>IF(N933="zákl. přenesená",J933,0)</f>
        <v>0</v>
      </c>
      <c r="BH933" s="139">
        <f>IF(N933="sníž. přenesená",J933,0)</f>
        <v>0</v>
      </c>
      <c r="BI933" s="139">
        <f>IF(N933="nulová",J933,0)</f>
        <v>0</v>
      </c>
      <c r="BJ933" s="17" t="s">
        <v>14</v>
      </c>
      <c r="BK933" s="139">
        <f>ROUND(I933*H933,2)</f>
        <v>0</v>
      </c>
      <c r="BL933" s="17" t="s">
        <v>238</v>
      </c>
      <c r="BM933" s="138" t="s">
        <v>1225</v>
      </c>
    </row>
    <row r="934" spans="2:65" s="1" customFormat="1" ht="19.2">
      <c r="B934" s="32"/>
      <c r="D934" s="140" t="s">
        <v>141</v>
      </c>
      <c r="F934" s="141" t="s">
        <v>1226</v>
      </c>
      <c r="I934" s="142"/>
      <c r="L934" s="32"/>
      <c r="M934" s="143"/>
      <c r="T934" s="53"/>
      <c r="AT934" s="17" t="s">
        <v>141</v>
      </c>
      <c r="AU934" s="17" t="s">
        <v>14</v>
      </c>
    </row>
    <row r="935" spans="2:65" s="1" customFormat="1" ht="10.199999999999999">
      <c r="B935" s="32"/>
      <c r="D935" s="144" t="s">
        <v>143</v>
      </c>
      <c r="F935" s="145" t="s">
        <v>1227</v>
      </c>
      <c r="I935" s="142"/>
      <c r="L935" s="32"/>
      <c r="M935" s="143"/>
      <c r="T935" s="53"/>
      <c r="AT935" s="17" t="s">
        <v>143</v>
      </c>
      <c r="AU935" s="17" t="s">
        <v>14</v>
      </c>
    </row>
    <row r="936" spans="2:65" s="1" customFormat="1" ht="24.15" customHeight="1">
      <c r="B936" s="32"/>
      <c r="C936" s="127" t="s">
        <v>1228</v>
      </c>
      <c r="D936" s="127" t="s">
        <v>134</v>
      </c>
      <c r="E936" s="128" t="s">
        <v>1229</v>
      </c>
      <c r="F936" s="129" t="s">
        <v>1230</v>
      </c>
      <c r="G936" s="130" t="s">
        <v>137</v>
      </c>
      <c r="H936" s="131">
        <v>5</v>
      </c>
      <c r="I936" s="132"/>
      <c r="J936" s="133">
        <f>ROUND(I936*H936,2)</f>
        <v>0</v>
      </c>
      <c r="K936" s="129" t="s">
        <v>138</v>
      </c>
      <c r="L936" s="32"/>
      <c r="M936" s="134" t="s">
        <v>19</v>
      </c>
      <c r="N936" s="135" t="s">
        <v>45</v>
      </c>
      <c r="P936" s="136">
        <f>O936*H936</f>
        <v>0</v>
      </c>
      <c r="Q936" s="136">
        <v>1.2E-4</v>
      </c>
      <c r="R936" s="136">
        <f>Q936*H936</f>
        <v>6.0000000000000006E-4</v>
      </c>
      <c r="S936" s="136">
        <v>0</v>
      </c>
      <c r="T936" s="137">
        <f>S936*H936</f>
        <v>0</v>
      </c>
      <c r="AR936" s="138" t="s">
        <v>238</v>
      </c>
      <c r="AT936" s="138" t="s">
        <v>134</v>
      </c>
      <c r="AU936" s="138" t="s">
        <v>14</v>
      </c>
      <c r="AY936" s="17" t="s">
        <v>132</v>
      </c>
      <c r="BE936" s="139">
        <f>IF(N936="základní",J936,0)</f>
        <v>0</v>
      </c>
      <c r="BF936" s="139">
        <f>IF(N936="snížená",J936,0)</f>
        <v>0</v>
      </c>
      <c r="BG936" s="139">
        <f>IF(N936="zákl. přenesená",J936,0)</f>
        <v>0</v>
      </c>
      <c r="BH936" s="139">
        <f>IF(N936="sníž. přenesená",J936,0)</f>
        <v>0</v>
      </c>
      <c r="BI936" s="139">
        <f>IF(N936="nulová",J936,0)</f>
        <v>0</v>
      </c>
      <c r="BJ936" s="17" t="s">
        <v>14</v>
      </c>
      <c r="BK936" s="139">
        <f>ROUND(I936*H936,2)</f>
        <v>0</v>
      </c>
      <c r="BL936" s="17" t="s">
        <v>238</v>
      </c>
      <c r="BM936" s="138" t="s">
        <v>1231</v>
      </c>
    </row>
    <row r="937" spans="2:65" s="1" customFormat="1" ht="19.2">
      <c r="B937" s="32"/>
      <c r="D937" s="140" t="s">
        <v>141</v>
      </c>
      <c r="F937" s="141" t="s">
        <v>1232</v>
      </c>
      <c r="I937" s="142"/>
      <c r="L937" s="32"/>
      <c r="M937" s="143"/>
      <c r="T937" s="53"/>
      <c r="AT937" s="17" t="s">
        <v>141</v>
      </c>
      <c r="AU937" s="17" t="s">
        <v>14</v>
      </c>
    </row>
    <row r="938" spans="2:65" s="1" customFormat="1" ht="10.199999999999999">
      <c r="B938" s="32"/>
      <c r="D938" s="144" t="s">
        <v>143</v>
      </c>
      <c r="F938" s="145" t="s">
        <v>1233</v>
      </c>
      <c r="I938" s="142"/>
      <c r="L938" s="32"/>
      <c r="M938" s="143"/>
      <c r="T938" s="53"/>
      <c r="AT938" s="17" t="s">
        <v>143</v>
      </c>
      <c r="AU938" s="17" t="s">
        <v>14</v>
      </c>
    </row>
    <row r="939" spans="2:65" s="1" customFormat="1" ht="24.15" customHeight="1">
      <c r="B939" s="32"/>
      <c r="C939" s="127" t="s">
        <v>1234</v>
      </c>
      <c r="D939" s="127" t="s">
        <v>134</v>
      </c>
      <c r="E939" s="128" t="s">
        <v>1235</v>
      </c>
      <c r="F939" s="129" t="s">
        <v>1236</v>
      </c>
      <c r="G939" s="130" t="s">
        <v>137</v>
      </c>
      <c r="H939" s="131">
        <v>5</v>
      </c>
      <c r="I939" s="132"/>
      <c r="J939" s="133">
        <f>ROUND(I939*H939,2)</f>
        <v>0</v>
      </c>
      <c r="K939" s="129" t="s">
        <v>138</v>
      </c>
      <c r="L939" s="32"/>
      <c r="M939" s="134" t="s">
        <v>19</v>
      </c>
      <c r="N939" s="135" t="s">
        <v>45</v>
      </c>
      <c r="P939" s="136">
        <f>O939*H939</f>
        <v>0</v>
      </c>
      <c r="Q939" s="136">
        <v>3.0000000000000001E-5</v>
      </c>
      <c r="R939" s="136">
        <f>Q939*H939</f>
        <v>1.5000000000000001E-4</v>
      </c>
      <c r="S939" s="136">
        <v>0</v>
      </c>
      <c r="T939" s="137">
        <f>S939*H939</f>
        <v>0</v>
      </c>
      <c r="AR939" s="138" t="s">
        <v>238</v>
      </c>
      <c r="AT939" s="138" t="s">
        <v>134</v>
      </c>
      <c r="AU939" s="138" t="s">
        <v>14</v>
      </c>
      <c r="AY939" s="17" t="s">
        <v>132</v>
      </c>
      <c r="BE939" s="139">
        <f>IF(N939="základní",J939,0)</f>
        <v>0</v>
      </c>
      <c r="BF939" s="139">
        <f>IF(N939="snížená",J939,0)</f>
        <v>0</v>
      </c>
      <c r="BG939" s="139">
        <f>IF(N939="zákl. přenesená",J939,0)</f>
        <v>0</v>
      </c>
      <c r="BH939" s="139">
        <f>IF(N939="sníž. přenesená",J939,0)</f>
        <v>0</v>
      </c>
      <c r="BI939" s="139">
        <f>IF(N939="nulová",J939,0)</f>
        <v>0</v>
      </c>
      <c r="BJ939" s="17" t="s">
        <v>14</v>
      </c>
      <c r="BK939" s="139">
        <f>ROUND(I939*H939,2)</f>
        <v>0</v>
      </c>
      <c r="BL939" s="17" t="s">
        <v>238</v>
      </c>
      <c r="BM939" s="138" t="s">
        <v>1237</v>
      </c>
    </row>
    <row r="940" spans="2:65" s="1" customFormat="1" ht="28.8">
      <c r="B940" s="32"/>
      <c r="D940" s="140" t="s">
        <v>141</v>
      </c>
      <c r="F940" s="141" t="s">
        <v>1238</v>
      </c>
      <c r="I940" s="142"/>
      <c r="L940" s="32"/>
      <c r="M940" s="143"/>
      <c r="T940" s="53"/>
      <c r="AT940" s="17" t="s">
        <v>141</v>
      </c>
      <c r="AU940" s="17" t="s">
        <v>14</v>
      </c>
    </row>
    <row r="941" spans="2:65" s="1" customFormat="1" ht="10.199999999999999">
      <c r="B941" s="32"/>
      <c r="D941" s="144" t="s">
        <v>143</v>
      </c>
      <c r="F941" s="145" t="s">
        <v>1239</v>
      </c>
      <c r="I941" s="142"/>
      <c r="L941" s="32"/>
      <c r="M941" s="143"/>
      <c r="T941" s="53"/>
      <c r="AT941" s="17" t="s">
        <v>143</v>
      </c>
      <c r="AU941" s="17" t="s">
        <v>14</v>
      </c>
    </row>
    <row r="942" spans="2:65" s="1" customFormat="1" ht="24.15" customHeight="1">
      <c r="B942" s="32"/>
      <c r="C942" s="127" t="s">
        <v>1240</v>
      </c>
      <c r="D942" s="127" t="s">
        <v>134</v>
      </c>
      <c r="E942" s="128" t="s">
        <v>1241</v>
      </c>
      <c r="F942" s="129" t="s">
        <v>1242</v>
      </c>
      <c r="G942" s="130" t="s">
        <v>137</v>
      </c>
      <c r="H942" s="131">
        <v>5</v>
      </c>
      <c r="I942" s="132"/>
      <c r="J942" s="133">
        <f>ROUND(I942*H942,2)</f>
        <v>0</v>
      </c>
      <c r="K942" s="129" t="s">
        <v>138</v>
      </c>
      <c r="L942" s="32"/>
      <c r="M942" s="134" t="s">
        <v>19</v>
      </c>
      <c r="N942" s="135" t="s">
        <v>45</v>
      </c>
      <c r="P942" s="136">
        <f>O942*H942</f>
        <v>0</v>
      </c>
      <c r="Q942" s="136">
        <v>1.3999999999999999E-4</v>
      </c>
      <c r="R942" s="136">
        <f>Q942*H942</f>
        <v>6.9999999999999988E-4</v>
      </c>
      <c r="S942" s="136">
        <v>0</v>
      </c>
      <c r="T942" s="137">
        <f>S942*H942</f>
        <v>0</v>
      </c>
      <c r="AR942" s="138" t="s">
        <v>238</v>
      </c>
      <c r="AT942" s="138" t="s">
        <v>134</v>
      </c>
      <c r="AU942" s="138" t="s">
        <v>14</v>
      </c>
      <c r="AY942" s="17" t="s">
        <v>132</v>
      </c>
      <c r="BE942" s="139">
        <f>IF(N942="základní",J942,0)</f>
        <v>0</v>
      </c>
      <c r="BF942" s="139">
        <f>IF(N942="snížená",J942,0)</f>
        <v>0</v>
      </c>
      <c r="BG942" s="139">
        <f>IF(N942="zákl. přenesená",J942,0)</f>
        <v>0</v>
      </c>
      <c r="BH942" s="139">
        <f>IF(N942="sníž. přenesená",J942,0)</f>
        <v>0</v>
      </c>
      <c r="BI942" s="139">
        <f>IF(N942="nulová",J942,0)</f>
        <v>0</v>
      </c>
      <c r="BJ942" s="17" t="s">
        <v>14</v>
      </c>
      <c r="BK942" s="139">
        <f>ROUND(I942*H942,2)</f>
        <v>0</v>
      </c>
      <c r="BL942" s="17" t="s">
        <v>238</v>
      </c>
      <c r="BM942" s="138" t="s">
        <v>1243</v>
      </c>
    </row>
    <row r="943" spans="2:65" s="1" customFormat="1" ht="19.2">
      <c r="B943" s="32"/>
      <c r="D943" s="140" t="s">
        <v>141</v>
      </c>
      <c r="F943" s="141" t="s">
        <v>1244</v>
      </c>
      <c r="I943" s="142"/>
      <c r="L943" s="32"/>
      <c r="M943" s="143"/>
      <c r="T943" s="53"/>
      <c r="AT943" s="17" t="s">
        <v>141</v>
      </c>
      <c r="AU943" s="17" t="s">
        <v>14</v>
      </c>
    </row>
    <row r="944" spans="2:65" s="1" customFormat="1" ht="10.199999999999999">
      <c r="B944" s="32"/>
      <c r="D944" s="144" t="s">
        <v>143</v>
      </c>
      <c r="F944" s="145" t="s">
        <v>1245</v>
      </c>
      <c r="I944" s="142"/>
      <c r="L944" s="32"/>
      <c r="M944" s="143"/>
      <c r="T944" s="53"/>
      <c r="AT944" s="17" t="s">
        <v>143</v>
      </c>
      <c r="AU944" s="17" t="s">
        <v>14</v>
      </c>
    </row>
    <row r="945" spans="2:65" s="11" customFormat="1" ht="22.8" customHeight="1">
      <c r="B945" s="115"/>
      <c r="D945" s="116" t="s">
        <v>72</v>
      </c>
      <c r="E945" s="125" t="s">
        <v>1246</v>
      </c>
      <c r="F945" s="125" t="s">
        <v>1247</v>
      </c>
      <c r="I945" s="118"/>
      <c r="J945" s="126">
        <f>BK945</f>
        <v>0</v>
      </c>
      <c r="L945" s="115"/>
      <c r="M945" s="120"/>
      <c r="P945" s="121">
        <f>SUM(P946:P953)</f>
        <v>0</v>
      </c>
      <c r="R945" s="121">
        <f>SUM(R946:R953)</f>
        <v>2.3200000000000002E-2</v>
      </c>
      <c r="T945" s="122">
        <f>SUM(T946:T953)</f>
        <v>0</v>
      </c>
      <c r="AR945" s="116" t="s">
        <v>14</v>
      </c>
      <c r="AT945" s="123" t="s">
        <v>72</v>
      </c>
      <c r="AU945" s="123" t="s">
        <v>78</v>
      </c>
      <c r="AY945" s="116" t="s">
        <v>132</v>
      </c>
      <c r="BK945" s="124">
        <f>SUM(BK946:BK953)</f>
        <v>0</v>
      </c>
    </row>
    <row r="946" spans="2:65" s="1" customFormat="1" ht="24.15" customHeight="1">
      <c r="B946" s="32"/>
      <c r="C946" s="127" t="s">
        <v>1248</v>
      </c>
      <c r="D946" s="127" t="s">
        <v>134</v>
      </c>
      <c r="E946" s="128" t="s">
        <v>1249</v>
      </c>
      <c r="F946" s="129" t="s">
        <v>1250</v>
      </c>
      <c r="G946" s="130" t="s">
        <v>137</v>
      </c>
      <c r="H946" s="131">
        <v>58</v>
      </c>
      <c r="I946" s="132"/>
      <c r="J946" s="133">
        <f>ROUND(I946*H946,2)</f>
        <v>0</v>
      </c>
      <c r="K946" s="129" t="s">
        <v>138</v>
      </c>
      <c r="L946" s="32"/>
      <c r="M946" s="134" t="s">
        <v>19</v>
      </c>
      <c r="N946" s="135" t="s">
        <v>45</v>
      </c>
      <c r="P946" s="136">
        <f>O946*H946</f>
        <v>0</v>
      </c>
      <c r="Q946" s="136">
        <v>2.0000000000000001E-4</v>
      </c>
      <c r="R946" s="136">
        <f>Q946*H946</f>
        <v>1.1600000000000001E-2</v>
      </c>
      <c r="S946" s="136">
        <v>0</v>
      </c>
      <c r="T946" s="137">
        <f>S946*H946</f>
        <v>0</v>
      </c>
      <c r="AR946" s="138" t="s">
        <v>238</v>
      </c>
      <c r="AT946" s="138" t="s">
        <v>134</v>
      </c>
      <c r="AU946" s="138" t="s">
        <v>14</v>
      </c>
      <c r="AY946" s="17" t="s">
        <v>132</v>
      </c>
      <c r="BE946" s="139">
        <f>IF(N946="základní",J946,0)</f>
        <v>0</v>
      </c>
      <c r="BF946" s="139">
        <f>IF(N946="snížená",J946,0)</f>
        <v>0</v>
      </c>
      <c r="BG946" s="139">
        <f>IF(N946="zákl. přenesená",J946,0)</f>
        <v>0</v>
      </c>
      <c r="BH946" s="139">
        <f>IF(N946="sníž. přenesená",J946,0)</f>
        <v>0</v>
      </c>
      <c r="BI946" s="139">
        <f>IF(N946="nulová",J946,0)</f>
        <v>0</v>
      </c>
      <c r="BJ946" s="17" t="s">
        <v>14</v>
      </c>
      <c r="BK946" s="139">
        <f>ROUND(I946*H946,2)</f>
        <v>0</v>
      </c>
      <c r="BL946" s="17" t="s">
        <v>238</v>
      </c>
      <c r="BM946" s="138" t="s">
        <v>1251</v>
      </c>
    </row>
    <row r="947" spans="2:65" s="1" customFormat="1" ht="19.2">
      <c r="B947" s="32"/>
      <c r="D947" s="140" t="s">
        <v>141</v>
      </c>
      <c r="F947" s="141" t="s">
        <v>1252</v>
      </c>
      <c r="I947" s="142"/>
      <c r="L947" s="32"/>
      <c r="M947" s="143"/>
      <c r="T947" s="53"/>
      <c r="AT947" s="17" t="s">
        <v>141</v>
      </c>
      <c r="AU947" s="17" t="s">
        <v>14</v>
      </c>
    </row>
    <row r="948" spans="2:65" s="1" customFormat="1" ht="10.199999999999999">
      <c r="B948" s="32"/>
      <c r="D948" s="144" t="s">
        <v>143</v>
      </c>
      <c r="F948" s="145" t="s">
        <v>1253</v>
      </c>
      <c r="I948" s="142"/>
      <c r="L948" s="32"/>
      <c r="M948" s="143"/>
      <c r="T948" s="53"/>
      <c r="AT948" s="17" t="s">
        <v>143</v>
      </c>
      <c r="AU948" s="17" t="s">
        <v>14</v>
      </c>
    </row>
    <row r="949" spans="2:65" s="12" customFormat="1" ht="10.199999999999999">
      <c r="B949" s="146"/>
      <c r="D949" s="140" t="s">
        <v>145</v>
      </c>
      <c r="E949" s="147" t="s">
        <v>19</v>
      </c>
      <c r="F949" s="148" t="s">
        <v>625</v>
      </c>
      <c r="H949" s="147" t="s">
        <v>19</v>
      </c>
      <c r="I949" s="149"/>
      <c r="L949" s="146"/>
      <c r="M949" s="150"/>
      <c r="T949" s="151"/>
      <c r="AT949" s="147" t="s">
        <v>145</v>
      </c>
      <c r="AU949" s="147" t="s">
        <v>14</v>
      </c>
      <c r="AV949" s="12" t="s">
        <v>78</v>
      </c>
      <c r="AW949" s="12" t="s">
        <v>35</v>
      </c>
      <c r="AX949" s="12" t="s">
        <v>73</v>
      </c>
      <c r="AY949" s="147" t="s">
        <v>132</v>
      </c>
    </row>
    <row r="950" spans="2:65" s="13" customFormat="1" ht="10.199999999999999">
      <c r="B950" s="152"/>
      <c r="D950" s="140" t="s">
        <v>145</v>
      </c>
      <c r="E950" s="153" t="s">
        <v>19</v>
      </c>
      <c r="F950" s="154" t="s">
        <v>545</v>
      </c>
      <c r="H950" s="155">
        <v>58</v>
      </c>
      <c r="I950" s="156"/>
      <c r="L950" s="152"/>
      <c r="M950" s="157"/>
      <c r="T950" s="158"/>
      <c r="AT950" s="153" t="s">
        <v>145</v>
      </c>
      <c r="AU950" s="153" t="s">
        <v>14</v>
      </c>
      <c r="AV950" s="13" t="s">
        <v>14</v>
      </c>
      <c r="AW950" s="13" t="s">
        <v>35</v>
      </c>
      <c r="AX950" s="13" t="s">
        <v>78</v>
      </c>
      <c r="AY950" s="153" t="s">
        <v>132</v>
      </c>
    </row>
    <row r="951" spans="2:65" s="1" customFormat="1" ht="24.15" customHeight="1">
      <c r="B951" s="32"/>
      <c r="C951" s="127" t="s">
        <v>1254</v>
      </c>
      <c r="D951" s="127" t="s">
        <v>134</v>
      </c>
      <c r="E951" s="128" t="s">
        <v>1255</v>
      </c>
      <c r="F951" s="129" t="s">
        <v>1256</v>
      </c>
      <c r="G951" s="130" t="s">
        <v>137</v>
      </c>
      <c r="H951" s="131">
        <v>58</v>
      </c>
      <c r="I951" s="132"/>
      <c r="J951" s="133">
        <f>ROUND(I951*H951,2)</f>
        <v>0</v>
      </c>
      <c r="K951" s="129" t="s">
        <v>138</v>
      </c>
      <c r="L951" s="32"/>
      <c r="M951" s="134" t="s">
        <v>19</v>
      </c>
      <c r="N951" s="135" t="s">
        <v>45</v>
      </c>
      <c r="P951" s="136">
        <f>O951*H951</f>
        <v>0</v>
      </c>
      <c r="Q951" s="136">
        <v>2.0000000000000001E-4</v>
      </c>
      <c r="R951" s="136">
        <f>Q951*H951</f>
        <v>1.1600000000000001E-2</v>
      </c>
      <c r="S951" s="136">
        <v>0</v>
      </c>
      <c r="T951" s="137">
        <f>S951*H951</f>
        <v>0</v>
      </c>
      <c r="AR951" s="138" t="s">
        <v>238</v>
      </c>
      <c r="AT951" s="138" t="s">
        <v>134</v>
      </c>
      <c r="AU951" s="138" t="s">
        <v>14</v>
      </c>
      <c r="AY951" s="17" t="s">
        <v>132</v>
      </c>
      <c r="BE951" s="139">
        <f>IF(N951="základní",J951,0)</f>
        <v>0</v>
      </c>
      <c r="BF951" s="139">
        <f>IF(N951="snížená",J951,0)</f>
        <v>0</v>
      </c>
      <c r="BG951" s="139">
        <f>IF(N951="zákl. přenesená",J951,0)</f>
        <v>0</v>
      </c>
      <c r="BH951" s="139">
        <f>IF(N951="sníž. přenesená",J951,0)</f>
        <v>0</v>
      </c>
      <c r="BI951" s="139">
        <f>IF(N951="nulová",J951,0)</f>
        <v>0</v>
      </c>
      <c r="BJ951" s="17" t="s">
        <v>14</v>
      </c>
      <c r="BK951" s="139">
        <f>ROUND(I951*H951,2)</f>
        <v>0</v>
      </c>
      <c r="BL951" s="17" t="s">
        <v>238</v>
      </c>
      <c r="BM951" s="138" t="s">
        <v>1257</v>
      </c>
    </row>
    <row r="952" spans="2:65" s="1" customFormat="1" ht="28.8">
      <c r="B952" s="32"/>
      <c r="D952" s="140" t="s">
        <v>141</v>
      </c>
      <c r="F952" s="141" t="s">
        <v>1258</v>
      </c>
      <c r="I952" s="142"/>
      <c r="L952" s="32"/>
      <c r="M952" s="143"/>
      <c r="T952" s="53"/>
      <c r="AT952" s="17" t="s">
        <v>141</v>
      </c>
      <c r="AU952" s="17" t="s">
        <v>14</v>
      </c>
    </row>
    <row r="953" spans="2:65" s="1" customFormat="1" ht="10.199999999999999">
      <c r="B953" s="32"/>
      <c r="D953" s="144" t="s">
        <v>143</v>
      </c>
      <c r="F953" s="145" t="s">
        <v>1259</v>
      </c>
      <c r="I953" s="142"/>
      <c r="L953" s="32"/>
      <c r="M953" s="143"/>
      <c r="T953" s="53"/>
      <c r="AT953" s="17" t="s">
        <v>143</v>
      </c>
      <c r="AU953" s="17" t="s">
        <v>14</v>
      </c>
    </row>
    <row r="954" spans="2:65" s="11" customFormat="1" ht="25.95" customHeight="1">
      <c r="B954" s="115"/>
      <c r="D954" s="116" t="s">
        <v>72</v>
      </c>
      <c r="E954" s="117" t="s">
        <v>1260</v>
      </c>
      <c r="F954" s="117" t="s">
        <v>1261</v>
      </c>
      <c r="I954" s="118"/>
      <c r="J954" s="119">
        <f>BK954</f>
        <v>0</v>
      </c>
      <c r="L954" s="115"/>
      <c r="M954" s="120"/>
      <c r="P954" s="121">
        <f>SUM(P955:P962)</f>
        <v>0</v>
      </c>
      <c r="R954" s="121">
        <f>SUM(R955:R962)</f>
        <v>0</v>
      </c>
      <c r="T954" s="122">
        <f>SUM(T955:T962)</f>
        <v>0</v>
      </c>
      <c r="AR954" s="116" t="s">
        <v>170</v>
      </c>
      <c r="AT954" s="123" t="s">
        <v>72</v>
      </c>
      <c r="AU954" s="123" t="s">
        <v>73</v>
      </c>
      <c r="AY954" s="116" t="s">
        <v>132</v>
      </c>
      <c r="BK954" s="124">
        <f>SUM(BK955:BK962)</f>
        <v>0</v>
      </c>
    </row>
    <row r="955" spans="2:65" s="1" customFormat="1" ht="16.5" customHeight="1">
      <c r="B955" s="32"/>
      <c r="C955" s="127" t="s">
        <v>1262</v>
      </c>
      <c r="D955" s="127" t="s">
        <v>134</v>
      </c>
      <c r="E955" s="128" t="s">
        <v>1263</v>
      </c>
      <c r="F955" s="129" t="s">
        <v>1264</v>
      </c>
      <c r="G955" s="130" t="s">
        <v>1265</v>
      </c>
      <c r="H955" s="131">
        <v>1</v>
      </c>
      <c r="I955" s="132"/>
      <c r="J955" s="133">
        <f>ROUND(I955*H955,2)</f>
        <v>0</v>
      </c>
      <c r="K955" s="129" t="s">
        <v>19</v>
      </c>
      <c r="L955" s="32"/>
      <c r="M955" s="134" t="s">
        <v>19</v>
      </c>
      <c r="N955" s="135" t="s">
        <v>45</v>
      </c>
      <c r="P955" s="136">
        <f>O955*H955</f>
        <v>0</v>
      </c>
      <c r="Q955" s="136">
        <v>0</v>
      </c>
      <c r="R955" s="136">
        <f>Q955*H955</f>
        <v>0</v>
      </c>
      <c r="S955" s="136">
        <v>0</v>
      </c>
      <c r="T955" s="137">
        <f>S955*H955</f>
        <v>0</v>
      </c>
      <c r="AR955" s="138" t="s">
        <v>139</v>
      </c>
      <c r="AT955" s="138" t="s">
        <v>134</v>
      </c>
      <c r="AU955" s="138" t="s">
        <v>78</v>
      </c>
      <c r="AY955" s="17" t="s">
        <v>132</v>
      </c>
      <c r="BE955" s="139">
        <f>IF(N955="základní",J955,0)</f>
        <v>0</v>
      </c>
      <c r="BF955" s="139">
        <f>IF(N955="snížená",J955,0)</f>
        <v>0</v>
      </c>
      <c r="BG955" s="139">
        <f>IF(N955="zákl. přenesená",J955,0)</f>
        <v>0</v>
      </c>
      <c r="BH955" s="139">
        <f>IF(N955="sníž. přenesená",J955,0)</f>
        <v>0</v>
      </c>
      <c r="BI955" s="139">
        <f>IF(N955="nulová",J955,0)</f>
        <v>0</v>
      </c>
      <c r="BJ955" s="17" t="s">
        <v>14</v>
      </c>
      <c r="BK955" s="139">
        <f>ROUND(I955*H955,2)</f>
        <v>0</v>
      </c>
      <c r="BL955" s="17" t="s">
        <v>139</v>
      </c>
      <c r="BM955" s="138" t="s">
        <v>1266</v>
      </c>
    </row>
    <row r="956" spans="2:65" s="1" customFormat="1" ht="19.2">
      <c r="B956" s="32"/>
      <c r="D956" s="140" t="s">
        <v>141</v>
      </c>
      <c r="F956" s="141" t="s">
        <v>1267</v>
      </c>
      <c r="I956" s="142"/>
      <c r="L956" s="32"/>
      <c r="M956" s="143"/>
      <c r="T956" s="53"/>
      <c r="AT956" s="17" t="s">
        <v>141</v>
      </c>
      <c r="AU956" s="17" t="s">
        <v>78</v>
      </c>
    </row>
    <row r="957" spans="2:65" s="1" customFormat="1" ht="16.5" customHeight="1">
      <c r="B957" s="32"/>
      <c r="C957" s="127" t="s">
        <v>1268</v>
      </c>
      <c r="D957" s="127" t="s">
        <v>134</v>
      </c>
      <c r="E957" s="128" t="s">
        <v>1269</v>
      </c>
      <c r="F957" s="129" t="s">
        <v>1270</v>
      </c>
      <c r="G957" s="130" t="s">
        <v>1265</v>
      </c>
      <c r="H957" s="131">
        <v>1</v>
      </c>
      <c r="I957" s="132"/>
      <c r="J957" s="133">
        <f>ROUND(I957*H957,2)</f>
        <v>0</v>
      </c>
      <c r="K957" s="129" t="s">
        <v>19</v>
      </c>
      <c r="L957" s="32"/>
      <c r="M957" s="134" t="s">
        <v>19</v>
      </c>
      <c r="N957" s="135" t="s">
        <v>45</v>
      </c>
      <c r="P957" s="136">
        <f>O957*H957</f>
        <v>0</v>
      </c>
      <c r="Q957" s="136">
        <v>0</v>
      </c>
      <c r="R957" s="136">
        <f>Q957*H957</f>
        <v>0</v>
      </c>
      <c r="S957" s="136">
        <v>0</v>
      </c>
      <c r="T957" s="137">
        <f>S957*H957</f>
        <v>0</v>
      </c>
      <c r="AR957" s="138" t="s">
        <v>139</v>
      </c>
      <c r="AT957" s="138" t="s">
        <v>134</v>
      </c>
      <c r="AU957" s="138" t="s">
        <v>78</v>
      </c>
      <c r="AY957" s="17" t="s">
        <v>132</v>
      </c>
      <c r="BE957" s="139">
        <f>IF(N957="základní",J957,0)</f>
        <v>0</v>
      </c>
      <c r="BF957" s="139">
        <f>IF(N957="snížená",J957,0)</f>
        <v>0</v>
      </c>
      <c r="BG957" s="139">
        <f>IF(N957="zákl. přenesená",J957,0)</f>
        <v>0</v>
      </c>
      <c r="BH957" s="139">
        <f>IF(N957="sníž. přenesená",J957,0)</f>
        <v>0</v>
      </c>
      <c r="BI957" s="139">
        <f>IF(N957="nulová",J957,0)</f>
        <v>0</v>
      </c>
      <c r="BJ957" s="17" t="s">
        <v>14</v>
      </c>
      <c r="BK957" s="139">
        <f>ROUND(I957*H957,2)</f>
        <v>0</v>
      </c>
      <c r="BL957" s="17" t="s">
        <v>139</v>
      </c>
      <c r="BM957" s="138" t="s">
        <v>1271</v>
      </c>
    </row>
    <row r="958" spans="2:65" s="1" customFormat="1" ht="10.199999999999999">
      <c r="B958" s="32"/>
      <c r="D958" s="140" t="s">
        <v>141</v>
      </c>
      <c r="F958" s="141" t="s">
        <v>1270</v>
      </c>
      <c r="I958" s="142"/>
      <c r="L958" s="32"/>
      <c r="M958" s="143"/>
      <c r="T958" s="53"/>
      <c r="AT958" s="17" t="s">
        <v>141</v>
      </c>
      <c r="AU958" s="17" t="s">
        <v>78</v>
      </c>
    </row>
    <row r="959" spans="2:65" s="1" customFormat="1" ht="16.5" customHeight="1">
      <c r="B959" s="32"/>
      <c r="C959" s="127" t="s">
        <v>1272</v>
      </c>
      <c r="D959" s="127" t="s">
        <v>134</v>
      </c>
      <c r="E959" s="128" t="s">
        <v>1273</v>
      </c>
      <c r="F959" s="129" t="s">
        <v>1274</v>
      </c>
      <c r="G959" s="130" t="s">
        <v>1265</v>
      </c>
      <c r="H959" s="131">
        <v>1</v>
      </c>
      <c r="I959" s="132"/>
      <c r="J959" s="133">
        <f>ROUND(I959*H959,2)</f>
        <v>0</v>
      </c>
      <c r="K959" s="129" t="s">
        <v>19</v>
      </c>
      <c r="L959" s="32"/>
      <c r="M959" s="134" t="s">
        <v>19</v>
      </c>
      <c r="N959" s="135" t="s">
        <v>45</v>
      </c>
      <c r="P959" s="136">
        <f>O959*H959</f>
        <v>0</v>
      </c>
      <c r="Q959" s="136">
        <v>0</v>
      </c>
      <c r="R959" s="136">
        <f>Q959*H959</f>
        <v>0</v>
      </c>
      <c r="S959" s="136">
        <v>0</v>
      </c>
      <c r="T959" s="137">
        <f>S959*H959</f>
        <v>0</v>
      </c>
      <c r="AR959" s="138" t="s">
        <v>139</v>
      </c>
      <c r="AT959" s="138" t="s">
        <v>134</v>
      </c>
      <c r="AU959" s="138" t="s">
        <v>78</v>
      </c>
      <c r="AY959" s="17" t="s">
        <v>132</v>
      </c>
      <c r="BE959" s="139">
        <f>IF(N959="základní",J959,0)</f>
        <v>0</v>
      </c>
      <c r="BF959" s="139">
        <f>IF(N959="snížená",J959,0)</f>
        <v>0</v>
      </c>
      <c r="BG959" s="139">
        <f>IF(N959="zákl. přenesená",J959,0)</f>
        <v>0</v>
      </c>
      <c r="BH959" s="139">
        <f>IF(N959="sníž. přenesená",J959,0)</f>
        <v>0</v>
      </c>
      <c r="BI959" s="139">
        <f>IF(N959="nulová",J959,0)</f>
        <v>0</v>
      </c>
      <c r="BJ959" s="17" t="s">
        <v>14</v>
      </c>
      <c r="BK959" s="139">
        <f>ROUND(I959*H959,2)</f>
        <v>0</v>
      </c>
      <c r="BL959" s="17" t="s">
        <v>139</v>
      </c>
      <c r="BM959" s="138" t="s">
        <v>1275</v>
      </c>
    </row>
    <row r="960" spans="2:65" s="1" customFormat="1" ht="10.199999999999999">
      <c r="B960" s="32"/>
      <c r="D960" s="140" t="s">
        <v>141</v>
      </c>
      <c r="F960" s="141" t="s">
        <v>1274</v>
      </c>
      <c r="I960" s="142"/>
      <c r="L960" s="32"/>
      <c r="M960" s="143"/>
      <c r="T960" s="53"/>
      <c r="AT960" s="17" t="s">
        <v>141</v>
      </c>
      <c r="AU960" s="17" t="s">
        <v>78</v>
      </c>
    </row>
    <row r="961" spans="2:65" s="1" customFormat="1" ht="16.5" customHeight="1">
      <c r="B961" s="32"/>
      <c r="C961" s="127" t="s">
        <v>1276</v>
      </c>
      <c r="D961" s="127" t="s">
        <v>134</v>
      </c>
      <c r="E961" s="128" t="s">
        <v>1277</v>
      </c>
      <c r="F961" s="129" t="s">
        <v>1278</v>
      </c>
      <c r="G961" s="130" t="s">
        <v>1265</v>
      </c>
      <c r="H961" s="131">
        <v>1</v>
      </c>
      <c r="I961" s="132"/>
      <c r="J961" s="133">
        <f>ROUND(I961*H961,2)</f>
        <v>0</v>
      </c>
      <c r="K961" s="129" t="s">
        <v>19</v>
      </c>
      <c r="L961" s="32"/>
      <c r="M961" s="134" t="s">
        <v>19</v>
      </c>
      <c r="N961" s="135" t="s">
        <v>45</v>
      </c>
      <c r="P961" s="136">
        <f>O961*H961</f>
        <v>0</v>
      </c>
      <c r="Q961" s="136">
        <v>0</v>
      </c>
      <c r="R961" s="136">
        <f>Q961*H961</f>
        <v>0</v>
      </c>
      <c r="S961" s="136">
        <v>0</v>
      </c>
      <c r="T961" s="137">
        <f>S961*H961</f>
        <v>0</v>
      </c>
      <c r="AR961" s="138" t="s">
        <v>139</v>
      </c>
      <c r="AT961" s="138" t="s">
        <v>134</v>
      </c>
      <c r="AU961" s="138" t="s">
        <v>78</v>
      </c>
      <c r="AY961" s="17" t="s">
        <v>132</v>
      </c>
      <c r="BE961" s="139">
        <f>IF(N961="základní",J961,0)</f>
        <v>0</v>
      </c>
      <c r="BF961" s="139">
        <f>IF(N961="snížená",J961,0)</f>
        <v>0</v>
      </c>
      <c r="BG961" s="139">
        <f>IF(N961="zákl. přenesená",J961,0)</f>
        <v>0</v>
      </c>
      <c r="BH961" s="139">
        <f>IF(N961="sníž. přenesená",J961,0)</f>
        <v>0</v>
      </c>
      <c r="BI961" s="139">
        <f>IF(N961="nulová",J961,0)</f>
        <v>0</v>
      </c>
      <c r="BJ961" s="17" t="s">
        <v>14</v>
      </c>
      <c r="BK961" s="139">
        <f>ROUND(I961*H961,2)</f>
        <v>0</v>
      </c>
      <c r="BL961" s="17" t="s">
        <v>139</v>
      </c>
      <c r="BM961" s="138" t="s">
        <v>1279</v>
      </c>
    </row>
    <row r="962" spans="2:65" s="1" customFormat="1" ht="10.199999999999999">
      <c r="B962" s="32"/>
      <c r="D962" s="140" t="s">
        <v>141</v>
      </c>
      <c r="F962" s="141" t="s">
        <v>1278</v>
      </c>
      <c r="I962" s="142"/>
      <c r="L962" s="32"/>
      <c r="M962" s="177"/>
      <c r="N962" s="178"/>
      <c r="O962" s="178"/>
      <c r="P962" s="178"/>
      <c r="Q962" s="178"/>
      <c r="R962" s="178"/>
      <c r="S962" s="178"/>
      <c r="T962" s="179"/>
      <c r="AT962" s="17" t="s">
        <v>141</v>
      </c>
      <c r="AU962" s="17" t="s">
        <v>78</v>
      </c>
    </row>
    <row r="963" spans="2:65" s="1" customFormat="1" ht="6.9" customHeight="1">
      <c r="B963" s="41"/>
      <c r="C963" s="42"/>
      <c r="D963" s="42"/>
      <c r="E963" s="42"/>
      <c r="F963" s="42"/>
      <c r="G963" s="42"/>
      <c r="H963" s="42"/>
      <c r="I963" s="42"/>
      <c r="J963" s="42"/>
      <c r="K963" s="42"/>
      <c r="L963" s="32"/>
    </row>
  </sheetData>
  <sheetProtection algorithmName="SHA-512" hashValue="a6gaaosGh90mi0b0K4pL0o8kDtV9XRdfKFW6otgX5n9JnwNTJJMYOfvWS0N9Ts+egGhRVS6HgvOelZMCV+XXhg==" saltValue="gZGHpKQSMKR8/hSV01wRQcu9VwPC9harkrlCZ4IpFxBtu0HpW6JqwHHMQcypXhRnCvfIQJWbefz/dWCLhMekyQ==" spinCount="100000" sheet="1" objects="1" scenarios="1" formatColumns="0" formatRows="0" autoFilter="0"/>
  <autoFilter ref="C104:K962" xr:uid="{00000000-0009-0000-0000-000001000000}"/>
  <mergeCells count="9">
    <mergeCell ref="E50:H50"/>
    <mergeCell ref="E95:H95"/>
    <mergeCell ref="E97:H97"/>
    <mergeCell ref="L2:V2"/>
    <mergeCell ref="E7:H7"/>
    <mergeCell ref="E9:H9"/>
    <mergeCell ref="E18:H18"/>
    <mergeCell ref="E27:H27"/>
    <mergeCell ref="E48:H48"/>
  </mergeCells>
  <hyperlinks>
    <hyperlink ref="F110" r:id="rId1" xr:uid="{00000000-0004-0000-0100-000000000000}"/>
    <hyperlink ref="F115" r:id="rId2" xr:uid="{00000000-0004-0000-0100-000001000000}"/>
    <hyperlink ref="F120" r:id="rId3" xr:uid="{00000000-0004-0000-0100-000002000000}"/>
    <hyperlink ref="F125" r:id="rId4" xr:uid="{00000000-0004-0000-0100-000003000000}"/>
    <hyperlink ref="F130" r:id="rId5" xr:uid="{00000000-0004-0000-0100-000004000000}"/>
    <hyperlink ref="F133" r:id="rId6" xr:uid="{00000000-0004-0000-0100-000005000000}"/>
    <hyperlink ref="F141" r:id="rId7" xr:uid="{00000000-0004-0000-0100-000006000000}"/>
    <hyperlink ref="F144" r:id="rId8" xr:uid="{00000000-0004-0000-0100-000007000000}"/>
    <hyperlink ref="F148" r:id="rId9" xr:uid="{00000000-0004-0000-0100-000008000000}"/>
    <hyperlink ref="F155" r:id="rId10" xr:uid="{00000000-0004-0000-0100-000009000000}"/>
    <hyperlink ref="F160" r:id="rId11" xr:uid="{00000000-0004-0000-0100-00000A000000}"/>
    <hyperlink ref="F168" r:id="rId12" xr:uid="{00000000-0004-0000-0100-00000B000000}"/>
    <hyperlink ref="F174" r:id="rId13" xr:uid="{00000000-0004-0000-0100-00000C000000}"/>
    <hyperlink ref="F178" r:id="rId14" xr:uid="{00000000-0004-0000-0100-00000D000000}"/>
    <hyperlink ref="F183" r:id="rId15" xr:uid="{00000000-0004-0000-0100-00000E000000}"/>
    <hyperlink ref="F189" r:id="rId16" xr:uid="{00000000-0004-0000-0100-00000F000000}"/>
    <hyperlink ref="F194" r:id="rId17" xr:uid="{00000000-0004-0000-0100-000010000000}"/>
    <hyperlink ref="F198" r:id="rId18" xr:uid="{00000000-0004-0000-0100-000011000000}"/>
    <hyperlink ref="F207" r:id="rId19" xr:uid="{00000000-0004-0000-0100-000012000000}"/>
    <hyperlink ref="F216" r:id="rId20" xr:uid="{00000000-0004-0000-0100-000013000000}"/>
    <hyperlink ref="F225" r:id="rId21" xr:uid="{00000000-0004-0000-0100-000014000000}"/>
    <hyperlink ref="F245" r:id="rId22" xr:uid="{00000000-0004-0000-0100-000015000000}"/>
    <hyperlink ref="F265" r:id="rId23" xr:uid="{00000000-0004-0000-0100-000016000000}"/>
    <hyperlink ref="F269" r:id="rId24" xr:uid="{00000000-0004-0000-0100-000017000000}"/>
    <hyperlink ref="F274" r:id="rId25" xr:uid="{00000000-0004-0000-0100-000018000000}"/>
    <hyperlink ref="F326" r:id="rId26" xr:uid="{00000000-0004-0000-0100-000019000000}"/>
    <hyperlink ref="F334" r:id="rId27" xr:uid="{00000000-0004-0000-0100-00001A000000}"/>
    <hyperlink ref="F342" r:id="rId28" xr:uid="{00000000-0004-0000-0100-00001B000000}"/>
    <hyperlink ref="F372" r:id="rId29" xr:uid="{00000000-0004-0000-0100-00001C000000}"/>
    <hyperlink ref="F384" r:id="rId30" xr:uid="{00000000-0004-0000-0100-00001D000000}"/>
    <hyperlink ref="F392" r:id="rId31" xr:uid="{00000000-0004-0000-0100-00001E000000}"/>
    <hyperlink ref="F406" r:id="rId32" xr:uid="{00000000-0004-0000-0100-00001F000000}"/>
    <hyperlink ref="F410" r:id="rId33" xr:uid="{00000000-0004-0000-0100-000020000000}"/>
    <hyperlink ref="F413" r:id="rId34" xr:uid="{00000000-0004-0000-0100-000021000000}"/>
    <hyperlink ref="F419" r:id="rId35" xr:uid="{00000000-0004-0000-0100-000022000000}"/>
    <hyperlink ref="F426" r:id="rId36" xr:uid="{00000000-0004-0000-0100-000023000000}"/>
    <hyperlink ref="F437" r:id="rId37" xr:uid="{00000000-0004-0000-0100-000024000000}"/>
    <hyperlink ref="F445" r:id="rId38" xr:uid="{00000000-0004-0000-0100-000025000000}"/>
    <hyperlink ref="F461" r:id="rId39" xr:uid="{00000000-0004-0000-0100-000026000000}"/>
    <hyperlink ref="F470" r:id="rId40" xr:uid="{00000000-0004-0000-0100-000027000000}"/>
    <hyperlink ref="F483" r:id="rId41" xr:uid="{00000000-0004-0000-0100-000028000000}"/>
    <hyperlink ref="F503" r:id="rId42" xr:uid="{00000000-0004-0000-0100-000029000000}"/>
    <hyperlink ref="F508" r:id="rId43" xr:uid="{00000000-0004-0000-0100-00002A000000}"/>
    <hyperlink ref="F512" r:id="rId44" xr:uid="{00000000-0004-0000-0100-00002B000000}"/>
    <hyperlink ref="F519" r:id="rId45" xr:uid="{00000000-0004-0000-0100-00002C000000}"/>
    <hyperlink ref="F525" r:id="rId46" xr:uid="{00000000-0004-0000-0100-00002D000000}"/>
    <hyperlink ref="F530" r:id="rId47" xr:uid="{00000000-0004-0000-0100-00002E000000}"/>
    <hyperlink ref="F541" r:id="rId48" xr:uid="{00000000-0004-0000-0100-00002F000000}"/>
    <hyperlink ref="F544" r:id="rId49" xr:uid="{00000000-0004-0000-0100-000030000000}"/>
    <hyperlink ref="F547" r:id="rId50" xr:uid="{00000000-0004-0000-0100-000031000000}"/>
    <hyperlink ref="F551" r:id="rId51" xr:uid="{00000000-0004-0000-0100-000032000000}"/>
    <hyperlink ref="F555" r:id="rId52" xr:uid="{00000000-0004-0000-0100-000033000000}"/>
    <hyperlink ref="F559" r:id="rId53" xr:uid="{00000000-0004-0000-0100-000034000000}"/>
    <hyperlink ref="F562" r:id="rId54" xr:uid="{00000000-0004-0000-0100-000035000000}"/>
    <hyperlink ref="F572" r:id="rId55" xr:uid="{00000000-0004-0000-0100-000036000000}"/>
    <hyperlink ref="F579" r:id="rId56" xr:uid="{00000000-0004-0000-0100-000037000000}"/>
    <hyperlink ref="F586" r:id="rId57" xr:uid="{00000000-0004-0000-0100-000038000000}"/>
    <hyperlink ref="F593" r:id="rId58" xr:uid="{00000000-0004-0000-0100-000039000000}"/>
    <hyperlink ref="F596" r:id="rId59" xr:uid="{00000000-0004-0000-0100-00003A000000}"/>
    <hyperlink ref="F599" r:id="rId60" xr:uid="{00000000-0004-0000-0100-00003B000000}"/>
    <hyperlink ref="F603" r:id="rId61" xr:uid="{00000000-0004-0000-0100-00003C000000}"/>
    <hyperlink ref="F607" r:id="rId62" xr:uid="{00000000-0004-0000-0100-00003D000000}"/>
    <hyperlink ref="F611" r:id="rId63" xr:uid="{00000000-0004-0000-0100-00003E000000}"/>
    <hyperlink ref="F619" r:id="rId64" xr:uid="{00000000-0004-0000-0100-00003F000000}"/>
    <hyperlink ref="F631" r:id="rId65" xr:uid="{00000000-0004-0000-0100-000040000000}"/>
    <hyperlink ref="F640" r:id="rId66" xr:uid="{00000000-0004-0000-0100-000041000000}"/>
    <hyperlink ref="F652" r:id="rId67" xr:uid="{00000000-0004-0000-0100-000042000000}"/>
    <hyperlink ref="F656" r:id="rId68" xr:uid="{00000000-0004-0000-0100-000043000000}"/>
    <hyperlink ref="F659" r:id="rId69" xr:uid="{00000000-0004-0000-0100-000044000000}"/>
    <hyperlink ref="F663" r:id="rId70" xr:uid="{00000000-0004-0000-0100-000045000000}"/>
    <hyperlink ref="F666" r:id="rId71" xr:uid="{00000000-0004-0000-0100-000046000000}"/>
    <hyperlink ref="F669" r:id="rId72" xr:uid="{00000000-0004-0000-0100-000047000000}"/>
    <hyperlink ref="F676" r:id="rId73" xr:uid="{00000000-0004-0000-0100-000048000000}"/>
    <hyperlink ref="F694" r:id="rId74" xr:uid="{00000000-0004-0000-0100-000049000000}"/>
    <hyperlink ref="F699" r:id="rId75" xr:uid="{00000000-0004-0000-0100-00004A000000}"/>
    <hyperlink ref="F709" r:id="rId76" xr:uid="{00000000-0004-0000-0100-00004B000000}"/>
    <hyperlink ref="F712" r:id="rId77" xr:uid="{00000000-0004-0000-0100-00004C000000}"/>
    <hyperlink ref="F716" r:id="rId78" xr:uid="{00000000-0004-0000-0100-00004D000000}"/>
    <hyperlink ref="F721" r:id="rId79" xr:uid="{00000000-0004-0000-0100-00004E000000}"/>
    <hyperlink ref="F728" r:id="rId80" xr:uid="{00000000-0004-0000-0100-00004F000000}"/>
    <hyperlink ref="F732" r:id="rId81" xr:uid="{00000000-0004-0000-0100-000050000000}"/>
    <hyperlink ref="F736" r:id="rId82" xr:uid="{00000000-0004-0000-0100-000051000000}"/>
    <hyperlink ref="F739" r:id="rId83" xr:uid="{00000000-0004-0000-0100-000052000000}"/>
    <hyperlink ref="F742" r:id="rId84" xr:uid="{00000000-0004-0000-0100-000053000000}"/>
    <hyperlink ref="F749" r:id="rId85" xr:uid="{00000000-0004-0000-0100-000054000000}"/>
    <hyperlink ref="F756" r:id="rId86" xr:uid="{00000000-0004-0000-0100-000055000000}"/>
    <hyperlink ref="F760" r:id="rId87" xr:uid="{00000000-0004-0000-0100-000056000000}"/>
    <hyperlink ref="F766" r:id="rId88" xr:uid="{00000000-0004-0000-0100-000057000000}"/>
    <hyperlink ref="F769" r:id="rId89" xr:uid="{00000000-0004-0000-0100-000058000000}"/>
    <hyperlink ref="F774" r:id="rId90" xr:uid="{00000000-0004-0000-0100-000059000000}"/>
    <hyperlink ref="F778" r:id="rId91" xr:uid="{00000000-0004-0000-0100-00005A000000}"/>
    <hyperlink ref="F782" r:id="rId92" xr:uid="{00000000-0004-0000-0100-00005B000000}"/>
    <hyperlink ref="F786" r:id="rId93" xr:uid="{00000000-0004-0000-0100-00005C000000}"/>
    <hyperlink ref="F790" r:id="rId94" xr:uid="{00000000-0004-0000-0100-00005D000000}"/>
    <hyperlink ref="F794" r:id="rId95" xr:uid="{00000000-0004-0000-0100-00005E000000}"/>
    <hyperlink ref="F797" r:id="rId96" xr:uid="{00000000-0004-0000-0100-00005F000000}"/>
    <hyperlink ref="F806" r:id="rId97" xr:uid="{00000000-0004-0000-0100-000060000000}"/>
    <hyperlink ref="F809" r:id="rId98" xr:uid="{00000000-0004-0000-0100-000061000000}"/>
    <hyperlink ref="F813" r:id="rId99" xr:uid="{00000000-0004-0000-0100-000062000000}"/>
    <hyperlink ref="F817" r:id="rId100" xr:uid="{00000000-0004-0000-0100-000063000000}"/>
    <hyperlink ref="F821" r:id="rId101" xr:uid="{00000000-0004-0000-0100-000064000000}"/>
    <hyperlink ref="F825" r:id="rId102" xr:uid="{00000000-0004-0000-0100-000065000000}"/>
    <hyperlink ref="F834" r:id="rId103" xr:uid="{00000000-0004-0000-0100-000066000000}"/>
    <hyperlink ref="F838" r:id="rId104" xr:uid="{00000000-0004-0000-0100-000067000000}"/>
    <hyperlink ref="F842" r:id="rId105" xr:uid="{00000000-0004-0000-0100-000068000000}"/>
    <hyperlink ref="F846" r:id="rId106" xr:uid="{00000000-0004-0000-0100-000069000000}"/>
    <hyperlink ref="F850" r:id="rId107" xr:uid="{00000000-0004-0000-0100-00006A000000}"/>
    <hyperlink ref="F853" r:id="rId108" xr:uid="{00000000-0004-0000-0100-00006B000000}"/>
    <hyperlink ref="F862" r:id="rId109" xr:uid="{00000000-0004-0000-0100-00006C000000}"/>
    <hyperlink ref="F866" r:id="rId110" xr:uid="{00000000-0004-0000-0100-00006D000000}"/>
    <hyperlink ref="F870" r:id="rId111" xr:uid="{00000000-0004-0000-0100-00006E000000}"/>
    <hyperlink ref="F874" r:id="rId112" xr:uid="{00000000-0004-0000-0100-00006F000000}"/>
    <hyperlink ref="F877" r:id="rId113" xr:uid="{00000000-0004-0000-0100-000070000000}"/>
    <hyperlink ref="F881" r:id="rId114" xr:uid="{00000000-0004-0000-0100-000071000000}"/>
    <hyperlink ref="F885" r:id="rId115" xr:uid="{00000000-0004-0000-0100-000072000000}"/>
    <hyperlink ref="F892" r:id="rId116" xr:uid="{00000000-0004-0000-0100-000073000000}"/>
    <hyperlink ref="F899" r:id="rId117" xr:uid="{00000000-0004-0000-0100-000074000000}"/>
    <hyperlink ref="F902" r:id="rId118" xr:uid="{00000000-0004-0000-0100-000075000000}"/>
    <hyperlink ref="F906" r:id="rId119" xr:uid="{00000000-0004-0000-0100-000076000000}"/>
    <hyperlink ref="F909" r:id="rId120" xr:uid="{00000000-0004-0000-0100-000077000000}"/>
    <hyperlink ref="F918" r:id="rId121" xr:uid="{00000000-0004-0000-0100-000078000000}"/>
    <hyperlink ref="F921" r:id="rId122" xr:uid="{00000000-0004-0000-0100-000079000000}"/>
    <hyperlink ref="F926" r:id="rId123" xr:uid="{00000000-0004-0000-0100-00007A000000}"/>
    <hyperlink ref="F930" r:id="rId124" xr:uid="{00000000-0004-0000-0100-00007B000000}"/>
    <hyperlink ref="F935" r:id="rId125" xr:uid="{00000000-0004-0000-0100-00007C000000}"/>
    <hyperlink ref="F938" r:id="rId126" xr:uid="{00000000-0004-0000-0100-00007D000000}"/>
    <hyperlink ref="F941" r:id="rId127" xr:uid="{00000000-0004-0000-0100-00007E000000}"/>
    <hyperlink ref="F944" r:id="rId128" xr:uid="{00000000-0004-0000-0100-00007F000000}"/>
    <hyperlink ref="F948" r:id="rId129" xr:uid="{00000000-0004-0000-0100-000080000000}"/>
    <hyperlink ref="F953" r:id="rId130" xr:uid="{00000000-0004-0000-0100-00008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AT2" s="17" t="s">
        <v>83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78</v>
      </c>
    </row>
    <row r="4" spans="2:46" ht="24.9" customHeight="1">
      <c r="B4" s="20"/>
      <c r="D4" s="21" t="s">
        <v>84</v>
      </c>
      <c r="L4" s="20"/>
      <c r="M4" s="85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97" t="str">
        <f>'Rekapitulace stavby'!K6</f>
        <v>Zateplení BD Veselí 22</v>
      </c>
      <c r="F7" s="298"/>
      <c r="G7" s="298"/>
      <c r="H7" s="298"/>
      <c r="L7" s="20"/>
    </row>
    <row r="8" spans="2:46" s="1" customFormat="1" ht="12" customHeight="1">
      <c r="B8" s="32"/>
      <c r="D8" s="27" t="s">
        <v>85</v>
      </c>
      <c r="L8" s="32"/>
    </row>
    <row r="9" spans="2:46" s="1" customFormat="1" ht="16.5" customHeight="1">
      <c r="B9" s="32"/>
      <c r="E9" s="279" t="s">
        <v>1280</v>
      </c>
      <c r="F9" s="299"/>
      <c r="G9" s="299"/>
      <c r="H9" s="299"/>
      <c r="L9" s="32"/>
    </row>
    <row r="10" spans="2:46" s="1" customFormat="1" ht="10.199999999999999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15. 5. 2021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28</v>
      </c>
      <c r="I15" s="27" t="s">
        <v>29</v>
      </c>
      <c r="J15" s="25" t="s">
        <v>19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00" t="str">
        <f>'Rekapitulace stavby'!E14</f>
        <v>Vyplň údaj</v>
      </c>
      <c r="F18" s="263"/>
      <c r="G18" s="263"/>
      <c r="H18" s="263"/>
      <c r="I18" s="27" t="s">
        <v>29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26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29</v>
      </c>
      <c r="J21" s="25" t="s">
        <v>19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">
        <v>33</v>
      </c>
      <c r="L23" s="32"/>
    </row>
    <row r="24" spans="2:12" s="1" customFormat="1" ht="18" customHeight="1">
      <c r="B24" s="32"/>
      <c r="E24" s="25" t="s">
        <v>34</v>
      </c>
      <c r="I24" s="27" t="s">
        <v>29</v>
      </c>
      <c r="J24" s="25" t="s">
        <v>19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6"/>
      <c r="E27" s="268" t="s">
        <v>19</v>
      </c>
      <c r="F27" s="268"/>
      <c r="G27" s="268"/>
      <c r="H27" s="268"/>
      <c r="L27" s="86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87" t="s">
        <v>39</v>
      </c>
      <c r="J30" s="63">
        <f>ROUND(J88,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" customHeight="1">
      <c r="B33" s="32"/>
      <c r="D33" s="52" t="s">
        <v>43</v>
      </c>
      <c r="E33" s="27" t="s">
        <v>44</v>
      </c>
      <c r="F33" s="88">
        <f>ROUND((SUM(BE88:BE218)),  2)</f>
        <v>0</v>
      </c>
      <c r="I33" s="89">
        <v>0.21</v>
      </c>
      <c r="J33" s="88">
        <f>ROUND(((SUM(BE88:BE218))*I33),  2)</f>
        <v>0</v>
      </c>
      <c r="L33" s="32"/>
    </row>
    <row r="34" spans="2:12" s="1" customFormat="1" ht="14.4" customHeight="1">
      <c r="B34" s="32"/>
      <c r="E34" s="27" t="s">
        <v>45</v>
      </c>
      <c r="F34" s="88">
        <f>ROUND((SUM(BF88:BF218)),  2)</f>
        <v>0</v>
      </c>
      <c r="I34" s="89">
        <v>0.15</v>
      </c>
      <c r="J34" s="88">
        <f>ROUND(((SUM(BF88:BF218))*I34),  2)</f>
        <v>0</v>
      </c>
      <c r="L34" s="32"/>
    </row>
    <row r="35" spans="2:12" s="1" customFormat="1" ht="14.4" hidden="1" customHeight="1">
      <c r="B35" s="32"/>
      <c r="E35" s="27" t="s">
        <v>46</v>
      </c>
      <c r="F35" s="88">
        <f>ROUND((SUM(BG88:BG218)),  2)</f>
        <v>0</v>
      </c>
      <c r="I35" s="89">
        <v>0.21</v>
      </c>
      <c r="J35" s="88">
        <f>0</f>
        <v>0</v>
      </c>
      <c r="L35" s="32"/>
    </row>
    <row r="36" spans="2:12" s="1" customFormat="1" ht="14.4" hidden="1" customHeight="1">
      <c r="B36" s="32"/>
      <c r="E36" s="27" t="s">
        <v>47</v>
      </c>
      <c r="F36" s="88">
        <f>ROUND((SUM(BH88:BH218)),  2)</f>
        <v>0</v>
      </c>
      <c r="I36" s="89">
        <v>0.15</v>
      </c>
      <c r="J36" s="88">
        <f>0</f>
        <v>0</v>
      </c>
      <c r="L36" s="32"/>
    </row>
    <row r="37" spans="2:12" s="1" customFormat="1" ht="14.4" hidden="1" customHeight="1">
      <c r="B37" s="32"/>
      <c r="E37" s="27" t="s">
        <v>48</v>
      </c>
      <c r="F37" s="88">
        <f>ROUND((SUM(BI88:BI218)),  2)</f>
        <v>0</v>
      </c>
      <c r="I37" s="89">
        <v>0</v>
      </c>
      <c r="J37" s="88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0"/>
      <c r="D39" s="91" t="s">
        <v>49</v>
      </c>
      <c r="E39" s="54"/>
      <c r="F39" s="54"/>
      <c r="G39" s="92" t="s">
        <v>50</v>
      </c>
      <c r="H39" s="93" t="s">
        <v>51</v>
      </c>
      <c r="I39" s="54"/>
      <c r="J39" s="94">
        <f>SUM(J30:J37)</f>
        <v>0</v>
      </c>
      <c r="K39" s="95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87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297" t="str">
        <f>E7</f>
        <v>Zateplení BD Veselí 22</v>
      </c>
      <c r="F48" s="298"/>
      <c r="G48" s="298"/>
      <c r="H48" s="298"/>
      <c r="L48" s="32"/>
    </row>
    <row r="49" spans="2:47" s="1" customFormat="1" ht="12" customHeight="1">
      <c r="B49" s="32"/>
      <c r="C49" s="27" t="s">
        <v>85</v>
      </c>
      <c r="L49" s="32"/>
    </row>
    <row r="50" spans="2:47" s="1" customFormat="1" ht="16.5" customHeight="1">
      <c r="B50" s="32"/>
      <c r="E50" s="279" t="str">
        <f>E9</f>
        <v>2 - Ústřední vytápění</v>
      </c>
      <c r="F50" s="299"/>
      <c r="G50" s="299"/>
      <c r="H50" s="299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Veselí</v>
      </c>
      <c r="I52" s="27" t="s">
        <v>23</v>
      </c>
      <c r="J52" s="49" t="str">
        <f>IF(J12="","",J12)</f>
        <v>15. 5. 2021</v>
      </c>
      <c r="L52" s="32"/>
    </row>
    <row r="53" spans="2:47" s="1" customFormat="1" ht="6.9" customHeight="1">
      <c r="B53" s="32"/>
      <c r="L53" s="32"/>
    </row>
    <row r="54" spans="2:47" s="1" customFormat="1" ht="15.15" customHeight="1">
      <c r="B54" s="32"/>
      <c r="C54" s="27" t="s">
        <v>25</v>
      </c>
      <c r="F54" s="25" t="str">
        <f>E15</f>
        <v>Město Odry</v>
      </c>
      <c r="I54" s="27" t="s">
        <v>32</v>
      </c>
      <c r="J54" s="30" t="str">
        <f>E21</f>
        <v xml:space="preserve">Made 4 BIM s.r.o. </v>
      </c>
      <c r="L54" s="32"/>
    </row>
    <row r="55" spans="2:47" s="1" customFormat="1" ht="15.15" customHeight="1">
      <c r="B55" s="32"/>
      <c r="C55" s="27" t="s">
        <v>30</v>
      </c>
      <c r="F55" s="25" t="str">
        <f>IF(E18="","",E18)</f>
        <v>Vyplň údaj</v>
      </c>
      <c r="I55" s="27" t="s">
        <v>36</v>
      </c>
      <c r="J55" s="30" t="str">
        <f>E24</f>
        <v xml:space="preserve">Made 4 BIM s.r.o.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88</v>
      </c>
      <c r="D57" s="90"/>
      <c r="E57" s="90"/>
      <c r="F57" s="90"/>
      <c r="G57" s="90"/>
      <c r="H57" s="90"/>
      <c r="I57" s="90"/>
      <c r="J57" s="97" t="s">
        <v>89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98" t="s">
        <v>71</v>
      </c>
      <c r="J59" s="63">
        <f>J88</f>
        <v>0</v>
      </c>
      <c r="L59" s="32"/>
      <c r="AU59" s="17" t="s">
        <v>90</v>
      </c>
    </row>
    <row r="60" spans="2:47" s="8" customFormat="1" ht="24.9" customHeight="1">
      <c r="B60" s="99"/>
      <c r="D60" s="100" t="s">
        <v>102</v>
      </c>
      <c r="E60" s="101"/>
      <c r="F60" s="101"/>
      <c r="G60" s="101"/>
      <c r="H60" s="101"/>
      <c r="I60" s="101"/>
      <c r="J60" s="102">
        <f>J89</f>
        <v>0</v>
      </c>
      <c r="L60" s="99"/>
    </row>
    <row r="61" spans="2:47" s="9" customFormat="1" ht="19.95" customHeight="1">
      <c r="B61" s="103"/>
      <c r="D61" s="104" t="s">
        <v>1281</v>
      </c>
      <c r="E61" s="105"/>
      <c r="F61" s="105"/>
      <c r="G61" s="105"/>
      <c r="H61" s="105"/>
      <c r="I61" s="105"/>
      <c r="J61" s="106">
        <f>J90</f>
        <v>0</v>
      </c>
      <c r="L61" s="103"/>
    </row>
    <row r="62" spans="2:47" s="9" customFormat="1" ht="19.95" customHeight="1">
      <c r="B62" s="103"/>
      <c r="D62" s="104" t="s">
        <v>1282</v>
      </c>
      <c r="E62" s="105"/>
      <c r="F62" s="105"/>
      <c r="G62" s="105"/>
      <c r="H62" s="105"/>
      <c r="I62" s="105"/>
      <c r="J62" s="106">
        <f>J105</f>
        <v>0</v>
      </c>
      <c r="L62" s="103"/>
    </row>
    <row r="63" spans="2:47" s="9" customFormat="1" ht="19.95" customHeight="1">
      <c r="B63" s="103"/>
      <c r="D63" s="104" t="s">
        <v>1283</v>
      </c>
      <c r="E63" s="105"/>
      <c r="F63" s="105"/>
      <c r="G63" s="105"/>
      <c r="H63" s="105"/>
      <c r="I63" s="105"/>
      <c r="J63" s="106">
        <f>J111</f>
        <v>0</v>
      </c>
      <c r="L63" s="103"/>
    </row>
    <row r="64" spans="2:47" s="9" customFormat="1" ht="19.95" customHeight="1">
      <c r="B64" s="103"/>
      <c r="D64" s="104" t="s">
        <v>1284</v>
      </c>
      <c r="E64" s="105"/>
      <c r="F64" s="105"/>
      <c r="G64" s="105"/>
      <c r="H64" s="105"/>
      <c r="I64" s="105"/>
      <c r="J64" s="106">
        <f>J140</f>
        <v>0</v>
      </c>
      <c r="L64" s="103"/>
    </row>
    <row r="65" spans="2:12" s="9" customFormat="1" ht="19.95" customHeight="1">
      <c r="B65" s="103"/>
      <c r="D65" s="104" t="s">
        <v>1285</v>
      </c>
      <c r="E65" s="105"/>
      <c r="F65" s="105"/>
      <c r="G65" s="105"/>
      <c r="H65" s="105"/>
      <c r="I65" s="105"/>
      <c r="J65" s="106">
        <f>J150</f>
        <v>0</v>
      </c>
      <c r="L65" s="103"/>
    </row>
    <row r="66" spans="2:12" s="9" customFormat="1" ht="19.95" customHeight="1">
      <c r="B66" s="103"/>
      <c r="D66" s="104" t="s">
        <v>1286</v>
      </c>
      <c r="E66" s="105"/>
      <c r="F66" s="105"/>
      <c r="G66" s="105"/>
      <c r="H66" s="105"/>
      <c r="I66" s="105"/>
      <c r="J66" s="106">
        <f>J166</f>
        <v>0</v>
      </c>
      <c r="L66" s="103"/>
    </row>
    <row r="67" spans="2:12" s="9" customFormat="1" ht="19.95" customHeight="1">
      <c r="B67" s="103"/>
      <c r="D67" s="104" t="s">
        <v>1287</v>
      </c>
      <c r="E67" s="105"/>
      <c r="F67" s="105"/>
      <c r="G67" s="105"/>
      <c r="H67" s="105"/>
      <c r="I67" s="105"/>
      <c r="J67" s="106">
        <f>J206</f>
        <v>0</v>
      </c>
      <c r="L67" s="103"/>
    </row>
    <row r="68" spans="2:12" s="8" customFormat="1" ht="24.9" customHeight="1">
      <c r="B68" s="99"/>
      <c r="D68" s="100" t="s">
        <v>1288</v>
      </c>
      <c r="E68" s="101"/>
      <c r="F68" s="101"/>
      <c r="G68" s="101"/>
      <c r="H68" s="101"/>
      <c r="I68" s="101"/>
      <c r="J68" s="102">
        <f>J210</f>
        <v>0</v>
      </c>
      <c r="L68" s="99"/>
    </row>
    <row r="69" spans="2:12" s="1" customFormat="1" ht="21.75" customHeight="1">
      <c r="B69" s="32"/>
      <c r="L69" s="32"/>
    </row>
    <row r="70" spans="2:12" s="1" customFormat="1" ht="6.9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" customHeight="1">
      <c r="B75" s="32"/>
      <c r="C75" s="21" t="s">
        <v>117</v>
      </c>
      <c r="L75" s="32"/>
    </row>
    <row r="76" spans="2:12" s="1" customFormat="1" ht="6.9" customHeight="1">
      <c r="B76" s="32"/>
      <c r="L76" s="32"/>
    </row>
    <row r="77" spans="2:12" s="1" customFormat="1" ht="12" customHeight="1">
      <c r="B77" s="32"/>
      <c r="C77" s="27" t="s">
        <v>16</v>
      </c>
      <c r="L77" s="32"/>
    </row>
    <row r="78" spans="2:12" s="1" customFormat="1" ht="16.5" customHeight="1">
      <c r="B78" s="32"/>
      <c r="E78" s="297" t="str">
        <f>E7</f>
        <v>Zateplení BD Veselí 22</v>
      </c>
      <c r="F78" s="298"/>
      <c r="G78" s="298"/>
      <c r="H78" s="298"/>
      <c r="L78" s="32"/>
    </row>
    <row r="79" spans="2:12" s="1" customFormat="1" ht="12" customHeight="1">
      <c r="B79" s="32"/>
      <c r="C79" s="27" t="s">
        <v>85</v>
      </c>
      <c r="L79" s="32"/>
    </row>
    <row r="80" spans="2:12" s="1" customFormat="1" ht="16.5" customHeight="1">
      <c r="B80" s="32"/>
      <c r="E80" s="279" t="str">
        <f>E9</f>
        <v>2 - Ústřední vytápění</v>
      </c>
      <c r="F80" s="299"/>
      <c r="G80" s="299"/>
      <c r="H80" s="299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F12</f>
        <v>Veselí</v>
      </c>
      <c r="I82" s="27" t="s">
        <v>23</v>
      </c>
      <c r="J82" s="49" t="str">
        <f>IF(J12="","",J12)</f>
        <v>15. 5. 2021</v>
      </c>
      <c r="L82" s="32"/>
    </row>
    <row r="83" spans="2:65" s="1" customFormat="1" ht="6.9" customHeight="1">
      <c r="B83" s="32"/>
      <c r="L83" s="32"/>
    </row>
    <row r="84" spans="2:65" s="1" customFormat="1" ht="15.15" customHeight="1">
      <c r="B84" s="32"/>
      <c r="C84" s="27" t="s">
        <v>25</v>
      </c>
      <c r="F84" s="25" t="str">
        <f>E15</f>
        <v>Město Odry</v>
      </c>
      <c r="I84" s="27" t="s">
        <v>32</v>
      </c>
      <c r="J84" s="30" t="str">
        <f>E21</f>
        <v xml:space="preserve">Made 4 BIM s.r.o. </v>
      </c>
      <c r="L84" s="32"/>
    </row>
    <row r="85" spans="2:65" s="1" customFormat="1" ht="15.15" customHeight="1">
      <c r="B85" s="32"/>
      <c r="C85" s="27" t="s">
        <v>30</v>
      </c>
      <c r="F85" s="25" t="str">
        <f>IF(E18="","",E18)</f>
        <v>Vyplň údaj</v>
      </c>
      <c r="I85" s="27" t="s">
        <v>36</v>
      </c>
      <c r="J85" s="30" t="str">
        <f>E24</f>
        <v xml:space="preserve">Made 4 BIM s.r.o. 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07"/>
      <c r="C87" s="108" t="s">
        <v>118</v>
      </c>
      <c r="D87" s="109" t="s">
        <v>58</v>
      </c>
      <c r="E87" s="109" t="s">
        <v>54</v>
      </c>
      <c r="F87" s="109" t="s">
        <v>55</v>
      </c>
      <c r="G87" s="109" t="s">
        <v>119</v>
      </c>
      <c r="H87" s="109" t="s">
        <v>120</v>
      </c>
      <c r="I87" s="109" t="s">
        <v>121</v>
      </c>
      <c r="J87" s="109" t="s">
        <v>89</v>
      </c>
      <c r="K87" s="110" t="s">
        <v>122</v>
      </c>
      <c r="L87" s="107"/>
      <c r="M87" s="56" t="s">
        <v>19</v>
      </c>
      <c r="N87" s="57" t="s">
        <v>43</v>
      </c>
      <c r="O87" s="57" t="s">
        <v>123</v>
      </c>
      <c r="P87" s="57" t="s">
        <v>124</v>
      </c>
      <c r="Q87" s="57" t="s">
        <v>125</v>
      </c>
      <c r="R87" s="57" t="s">
        <v>126</v>
      </c>
      <c r="S87" s="57" t="s">
        <v>127</v>
      </c>
      <c r="T87" s="58" t="s">
        <v>128</v>
      </c>
    </row>
    <row r="88" spans="2:65" s="1" customFormat="1" ht="22.8" customHeight="1">
      <c r="B88" s="32"/>
      <c r="C88" s="61" t="s">
        <v>129</v>
      </c>
      <c r="J88" s="111">
        <f>BK88</f>
        <v>0</v>
      </c>
      <c r="L88" s="32"/>
      <c r="M88" s="59"/>
      <c r="N88" s="50"/>
      <c r="O88" s="50"/>
      <c r="P88" s="112">
        <f>P89+P210</f>
        <v>0</v>
      </c>
      <c r="Q88" s="50"/>
      <c r="R88" s="112">
        <f>R89+R210</f>
        <v>5.6049999999999996E-2</v>
      </c>
      <c r="S88" s="50"/>
      <c r="T88" s="113">
        <f>T89+T210</f>
        <v>0</v>
      </c>
      <c r="AT88" s="17" t="s">
        <v>72</v>
      </c>
      <c r="AU88" s="17" t="s">
        <v>90</v>
      </c>
      <c r="BK88" s="114">
        <f>BK89+BK210</f>
        <v>0</v>
      </c>
    </row>
    <row r="89" spans="2:65" s="11" customFormat="1" ht="25.95" customHeight="1">
      <c r="B89" s="115"/>
      <c r="D89" s="116" t="s">
        <v>72</v>
      </c>
      <c r="E89" s="117" t="s">
        <v>631</v>
      </c>
      <c r="F89" s="117" t="s">
        <v>632</v>
      </c>
      <c r="I89" s="118"/>
      <c r="J89" s="119">
        <f>BK89</f>
        <v>0</v>
      </c>
      <c r="L89" s="115"/>
      <c r="M89" s="120"/>
      <c r="P89" s="121">
        <f>P90+P105+P111+P140+P150+P166+P206</f>
        <v>0</v>
      </c>
      <c r="R89" s="121">
        <f>R90+R105+R111+R140+R150+R166+R206</f>
        <v>5.6049999999999996E-2</v>
      </c>
      <c r="T89" s="122">
        <f>T90+T105+T111+T140+T150+T166+T206</f>
        <v>0</v>
      </c>
      <c r="AR89" s="116" t="s">
        <v>14</v>
      </c>
      <c r="AT89" s="123" t="s">
        <v>72</v>
      </c>
      <c r="AU89" s="123" t="s">
        <v>73</v>
      </c>
      <c r="AY89" s="116" t="s">
        <v>132</v>
      </c>
      <c r="BK89" s="124">
        <f>BK90+BK105+BK111+BK140+BK150+BK166+BK206</f>
        <v>0</v>
      </c>
    </row>
    <row r="90" spans="2:65" s="11" customFormat="1" ht="22.8" customHeight="1">
      <c r="B90" s="115"/>
      <c r="D90" s="116" t="s">
        <v>72</v>
      </c>
      <c r="E90" s="125" t="s">
        <v>1289</v>
      </c>
      <c r="F90" s="125" t="s">
        <v>1290</v>
      </c>
      <c r="I90" s="118"/>
      <c r="J90" s="126">
        <f>BK90</f>
        <v>0</v>
      </c>
      <c r="L90" s="115"/>
      <c r="M90" s="120"/>
      <c r="P90" s="121">
        <f>SUM(P91:P104)</f>
        <v>0</v>
      </c>
      <c r="R90" s="121">
        <f>SUM(R91:R104)</f>
        <v>6.2900000000000005E-3</v>
      </c>
      <c r="T90" s="122">
        <f>SUM(T91:T104)</f>
        <v>0</v>
      </c>
      <c r="AR90" s="116" t="s">
        <v>14</v>
      </c>
      <c r="AT90" s="123" t="s">
        <v>72</v>
      </c>
      <c r="AU90" s="123" t="s">
        <v>78</v>
      </c>
      <c r="AY90" s="116" t="s">
        <v>132</v>
      </c>
      <c r="BK90" s="124">
        <f>SUM(BK91:BK104)</f>
        <v>0</v>
      </c>
    </row>
    <row r="91" spans="2:65" s="1" customFormat="1" ht="37.799999999999997" customHeight="1">
      <c r="B91" s="32"/>
      <c r="C91" s="127" t="s">
        <v>78</v>
      </c>
      <c r="D91" s="127" t="s">
        <v>134</v>
      </c>
      <c r="E91" s="128" t="s">
        <v>1291</v>
      </c>
      <c r="F91" s="129" t="s">
        <v>1292</v>
      </c>
      <c r="G91" s="130" t="s">
        <v>331</v>
      </c>
      <c r="H91" s="131">
        <v>10</v>
      </c>
      <c r="I91" s="132"/>
      <c r="J91" s="133">
        <f>ROUND(I91*H91,2)</f>
        <v>0</v>
      </c>
      <c r="K91" s="129" t="s">
        <v>138</v>
      </c>
      <c r="L91" s="32"/>
      <c r="M91" s="134" t="s">
        <v>19</v>
      </c>
      <c r="N91" s="135" t="s">
        <v>45</v>
      </c>
      <c r="P91" s="136">
        <f>O91*H91</f>
        <v>0</v>
      </c>
      <c r="Q91" s="136">
        <v>2.4000000000000001E-4</v>
      </c>
      <c r="R91" s="136">
        <f>Q91*H91</f>
        <v>2.4000000000000002E-3</v>
      </c>
      <c r="S91" s="136">
        <v>0</v>
      </c>
      <c r="T91" s="137">
        <f>S91*H91</f>
        <v>0</v>
      </c>
      <c r="AR91" s="138" t="s">
        <v>238</v>
      </c>
      <c r="AT91" s="138" t="s">
        <v>134</v>
      </c>
      <c r="AU91" s="138" t="s">
        <v>14</v>
      </c>
      <c r="AY91" s="17" t="s">
        <v>132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7" t="s">
        <v>14</v>
      </c>
      <c r="BK91" s="139">
        <f>ROUND(I91*H91,2)</f>
        <v>0</v>
      </c>
      <c r="BL91" s="17" t="s">
        <v>238</v>
      </c>
      <c r="BM91" s="138" t="s">
        <v>1293</v>
      </c>
    </row>
    <row r="92" spans="2:65" s="1" customFormat="1" ht="38.4">
      <c r="B92" s="32"/>
      <c r="D92" s="140" t="s">
        <v>141</v>
      </c>
      <c r="F92" s="141" t="s">
        <v>1294</v>
      </c>
      <c r="I92" s="142"/>
      <c r="L92" s="32"/>
      <c r="M92" s="143"/>
      <c r="T92" s="53"/>
      <c r="AT92" s="17" t="s">
        <v>141</v>
      </c>
      <c r="AU92" s="17" t="s">
        <v>14</v>
      </c>
    </row>
    <row r="93" spans="2:65" s="1" customFormat="1" ht="10.199999999999999">
      <c r="B93" s="32"/>
      <c r="D93" s="144" t="s">
        <v>143</v>
      </c>
      <c r="F93" s="145" t="s">
        <v>1295</v>
      </c>
      <c r="I93" s="142"/>
      <c r="L93" s="32"/>
      <c r="M93" s="143"/>
      <c r="T93" s="53"/>
      <c r="AT93" s="17" t="s">
        <v>143</v>
      </c>
      <c r="AU93" s="17" t="s">
        <v>14</v>
      </c>
    </row>
    <row r="94" spans="2:65" s="1" customFormat="1" ht="33" customHeight="1">
      <c r="B94" s="32"/>
      <c r="C94" s="127" t="s">
        <v>14</v>
      </c>
      <c r="D94" s="127" t="s">
        <v>134</v>
      </c>
      <c r="E94" s="128" t="s">
        <v>1296</v>
      </c>
      <c r="F94" s="129" t="s">
        <v>1297</v>
      </c>
      <c r="G94" s="130" t="s">
        <v>559</v>
      </c>
      <c r="H94" s="131">
        <v>1</v>
      </c>
      <c r="I94" s="132"/>
      <c r="J94" s="133">
        <f>ROUND(I94*H94,2)</f>
        <v>0</v>
      </c>
      <c r="K94" s="129" t="s">
        <v>138</v>
      </c>
      <c r="L94" s="32"/>
      <c r="M94" s="134" t="s">
        <v>19</v>
      </c>
      <c r="N94" s="135" t="s">
        <v>45</v>
      </c>
      <c r="P94" s="136">
        <f>O94*H94</f>
        <v>0</v>
      </c>
      <c r="Q94" s="136">
        <v>1.89E-3</v>
      </c>
      <c r="R94" s="136">
        <f>Q94*H94</f>
        <v>1.89E-3</v>
      </c>
      <c r="S94" s="136">
        <v>0</v>
      </c>
      <c r="T94" s="137">
        <f>S94*H94</f>
        <v>0</v>
      </c>
      <c r="AR94" s="138" t="s">
        <v>238</v>
      </c>
      <c r="AT94" s="138" t="s">
        <v>134</v>
      </c>
      <c r="AU94" s="138" t="s">
        <v>14</v>
      </c>
      <c r="AY94" s="17" t="s">
        <v>132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7" t="s">
        <v>14</v>
      </c>
      <c r="BK94" s="139">
        <f>ROUND(I94*H94,2)</f>
        <v>0</v>
      </c>
      <c r="BL94" s="17" t="s">
        <v>238</v>
      </c>
      <c r="BM94" s="138" t="s">
        <v>1298</v>
      </c>
    </row>
    <row r="95" spans="2:65" s="1" customFormat="1" ht="19.2">
      <c r="B95" s="32"/>
      <c r="D95" s="140" t="s">
        <v>141</v>
      </c>
      <c r="F95" s="141" t="s">
        <v>1299</v>
      </c>
      <c r="I95" s="142"/>
      <c r="L95" s="32"/>
      <c r="M95" s="143"/>
      <c r="T95" s="53"/>
      <c r="AT95" s="17" t="s">
        <v>141</v>
      </c>
      <c r="AU95" s="17" t="s">
        <v>14</v>
      </c>
    </row>
    <row r="96" spans="2:65" s="1" customFormat="1" ht="10.199999999999999">
      <c r="B96" s="32"/>
      <c r="D96" s="144" t="s">
        <v>143</v>
      </c>
      <c r="F96" s="145" t="s">
        <v>1300</v>
      </c>
      <c r="I96" s="142"/>
      <c r="L96" s="32"/>
      <c r="M96" s="143"/>
      <c r="T96" s="53"/>
      <c r="AT96" s="17" t="s">
        <v>143</v>
      </c>
      <c r="AU96" s="17" t="s">
        <v>14</v>
      </c>
    </row>
    <row r="97" spans="2:65" s="1" customFormat="1" ht="19.2">
      <c r="B97" s="32"/>
      <c r="D97" s="140" t="s">
        <v>1301</v>
      </c>
      <c r="F97" s="180" t="s">
        <v>1302</v>
      </c>
      <c r="I97" s="142"/>
      <c r="L97" s="32"/>
      <c r="M97" s="143"/>
      <c r="T97" s="53"/>
      <c r="AT97" s="17" t="s">
        <v>1301</v>
      </c>
      <c r="AU97" s="17" t="s">
        <v>14</v>
      </c>
    </row>
    <row r="98" spans="2:65" s="1" customFormat="1" ht="16.5" customHeight="1">
      <c r="B98" s="32"/>
      <c r="C98" s="127" t="s">
        <v>156</v>
      </c>
      <c r="D98" s="127" t="s">
        <v>134</v>
      </c>
      <c r="E98" s="128" t="s">
        <v>1303</v>
      </c>
      <c r="F98" s="129" t="s">
        <v>1304</v>
      </c>
      <c r="G98" s="130" t="s">
        <v>1265</v>
      </c>
      <c r="H98" s="131">
        <v>1</v>
      </c>
      <c r="I98" s="132"/>
      <c r="J98" s="133">
        <f>ROUND(I98*H98,2)</f>
        <v>0</v>
      </c>
      <c r="K98" s="129" t="s">
        <v>138</v>
      </c>
      <c r="L98" s="32"/>
      <c r="M98" s="134" t="s">
        <v>19</v>
      </c>
      <c r="N98" s="135" t="s">
        <v>45</v>
      </c>
      <c r="P98" s="136">
        <f>O98*H98</f>
        <v>0</v>
      </c>
      <c r="Q98" s="136">
        <v>2E-3</v>
      </c>
      <c r="R98" s="136">
        <f>Q98*H98</f>
        <v>2E-3</v>
      </c>
      <c r="S98" s="136">
        <v>0</v>
      </c>
      <c r="T98" s="137">
        <f>S98*H98</f>
        <v>0</v>
      </c>
      <c r="AR98" s="138" t="s">
        <v>238</v>
      </c>
      <c r="AT98" s="138" t="s">
        <v>134</v>
      </c>
      <c r="AU98" s="138" t="s">
        <v>14</v>
      </c>
      <c r="AY98" s="17" t="s">
        <v>132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14</v>
      </c>
      <c r="BK98" s="139">
        <f>ROUND(I98*H98,2)</f>
        <v>0</v>
      </c>
      <c r="BL98" s="17" t="s">
        <v>238</v>
      </c>
      <c r="BM98" s="138" t="s">
        <v>1305</v>
      </c>
    </row>
    <row r="99" spans="2:65" s="1" customFormat="1" ht="10.199999999999999">
      <c r="B99" s="32"/>
      <c r="D99" s="140" t="s">
        <v>141</v>
      </c>
      <c r="F99" s="141" t="s">
        <v>1306</v>
      </c>
      <c r="I99" s="142"/>
      <c r="L99" s="32"/>
      <c r="M99" s="143"/>
      <c r="T99" s="53"/>
      <c r="AT99" s="17" t="s">
        <v>141</v>
      </c>
      <c r="AU99" s="17" t="s">
        <v>14</v>
      </c>
    </row>
    <row r="100" spans="2:65" s="1" customFormat="1" ht="10.199999999999999">
      <c r="B100" s="32"/>
      <c r="D100" s="144" t="s">
        <v>143</v>
      </c>
      <c r="F100" s="145" t="s">
        <v>1307</v>
      </c>
      <c r="I100" s="142"/>
      <c r="L100" s="32"/>
      <c r="M100" s="143"/>
      <c r="T100" s="53"/>
      <c r="AT100" s="17" t="s">
        <v>143</v>
      </c>
      <c r="AU100" s="17" t="s">
        <v>14</v>
      </c>
    </row>
    <row r="101" spans="2:65" s="1" customFormat="1" ht="19.2">
      <c r="B101" s="32"/>
      <c r="D101" s="140" t="s">
        <v>1301</v>
      </c>
      <c r="F101" s="180" t="s">
        <v>1302</v>
      </c>
      <c r="I101" s="142"/>
      <c r="L101" s="32"/>
      <c r="M101" s="143"/>
      <c r="T101" s="53"/>
      <c r="AT101" s="17" t="s">
        <v>1301</v>
      </c>
      <c r="AU101" s="17" t="s">
        <v>14</v>
      </c>
    </row>
    <row r="102" spans="2:65" s="1" customFormat="1" ht="24.15" customHeight="1">
      <c r="B102" s="32"/>
      <c r="C102" s="127" t="s">
        <v>139</v>
      </c>
      <c r="D102" s="127" t="s">
        <v>134</v>
      </c>
      <c r="E102" s="128" t="s">
        <v>1308</v>
      </c>
      <c r="F102" s="129" t="s">
        <v>1309</v>
      </c>
      <c r="G102" s="130" t="s">
        <v>193</v>
      </c>
      <c r="H102" s="131">
        <v>6.0000000000000001E-3</v>
      </c>
      <c r="I102" s="132"/>
      <c r="J102" s="133">
        <f>ROUND(I102*H102,2)</f>
        <v>0</v>
      </c>
      <c r="K102" s="129" t="s">
        <v>138</v>
      </c>
      <c r="L102" s="32"/>
      <c r="M102" s="134" t="s">
        <v>19</v>
      </c>
      <c r="N102" s="135" t="s">
        <v>45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238</v>
      </c>
      <c r="AT102" s="138" t="s">
        <v>134</v>
      </c>
      <c r="AU102" s="138" t="s">
        <v>14</v>
      </c>
      <c r="AY102" s="17" t="s">
        <v>132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14</v>
      </c>
      <c r="BK102" s="139">
        <f>ROUND(I102*H102,2)</f>
        <v>0</v>
      </c>
      <c r="BL102" s="17" t="s">
        <v>238</v>
      </c>
      <c r="BM102" s="138" t="s">
        <v>1310</v>
      </c>
    </row>
    <row r="103" spans="2:65" s="1" customFormat="1" ht="28.8">
      <c r="B103" s="32"/>
      <c r="D103" s="140" t="s">
        <v>141</v>
      </c>
      <c r="F103" s="141" t="s">
        <v>1311</v>
      </c>
      <c r="I103" s="142"/>
      <c r="L103" s="32"/>
      <c r="M103" s="143"/>
      <c r="T103" s="53"/>
      <c r="AT103" s="17" t="s">
        <v>141</v>
      </c>
      <c r="AU103" s="17" t="s">
        <v>14</v>
      </c>
    </row>
    <row r="104" spans="2:65" s="1" customFormat="1" ht="10.199999999999999">
      <c r="B104" s="32"/>
      <c r="D104" s="144" t="s">
        <v>143</v>
      </c>
      <c r="F104" s="145" t="s">
        <v>1312</v>
      </c>
      <c r="I104" s="142"/>
      <c r="L104" s="32"/>
      <c r="M104" s="143"/>
      <c r="T104" s="53"/>
      <c r="AT104" s="17" t="s">
        <v>143</v>
      </c>
      <c r="AU104" s="17" t="s">
        <v>14</v>
      </c>
    </row>
    <row r="105" spans="2:65" s="11" customFormat="1" ht="22.8" customHeight="1">
      <c r="B105" s="115"/>
      <c r="D105" s="116" t="s">
        <v>72</v>
      </c>
      <c r="E105" s="125" t="s">
        <v>1313</v>
      </c>
      <c r="F105" s="125" t="s">
        <v>1314</v>
      </c>
      <c r="I105" s="118"/>
      <c r="J105" s="126">
        <f>BK105</f>
        <v>0</v>
      </c>
      <c r="L105" s="115"/>
      <c r="M105" s="120"/>
      <c r="P105" s="121">
        <f>SUM(P106:P110)</f>
        <v>0</v>
      </c>
      <c r="R105" s="121">
        <f>SUM(R106:R110)</f>
        <v>5.2999999999999998E-4</v>
      </c>
      <c r="T105" s="122">
        <f>SUM(T106:T110)</f>
        <v>0</v>
      </c>
      <c r="AR105" s="116" t="s">
        <v>14</v>
      </c>
      <c r="AT105" s="123" t="s">
        <v>72</v>
      </c>
      <c r="AU105" s="123" t="s">
        <v>78</v>
      </c>
      <c r="AY105" s="116" t="s">
        <v>132</v>
      </c>
      <c r="BK105" s="124">
        <f>SUM(BK106:BK110)</f>
        <v>0</v>
      </c>
    </row>
    <row r="106" spans="2:65" s="1" customFormat="1" ht="21.75" customHeight="1">
      <c r="B106" s="32"/>
      <c r="C106" s="127" t="s">
        <v>170</v>
      </c>
      <c r="D106" s="127" t="s">
        <v>134</v>
      </c>
      <c r="E106" s="128" t="s">
        <v>1315</v>
      </c>
      <c r="F106" s="129" t="s">
        <v>1316</v>
      </c>
      <c r="G106" s="130" t="s">
        <v>559</v>
      </c>
      <c r="H106" s="131">
        <v>1</v>
      </c>
      <c r="I106" s="132"/>
      <c r="J106" s="133">
        <f>ROUND(I106*H106,2)</f>
        <v>0</v>
      </c>
      <c r="K106" s="129" t="s">
        <v>138</v>
      </c>
      <c r="L106" s="32"/>
      <c r="M106" s="134" t="s">
        <v>19</v>
      </c>
      <c r="N106" s="135" t="s">
        <v>45</v>
      </c>
      <c r="P106" s="136">
        <f>O106*H106</f>
        <v>0</v>
      </c>
      <c r="Q106" s="136">
        <v>1.4999999999999999E-4</v>
      </c>
      <c r="R106" s="136">
        <f>Q106*H106</f>
        <v>1.4999999999999999E-4</v>
      </c>
      <c r="S106" s="136">
        <v>0</v>
      </c>
      <c r="T106" s="137">
        <f>S106*H106</f>
        <v>0</v>
      </c>
      <c r="AR106" s="138" t="s">
        <v>238</v>
      </c>
      <c r="AT106" s="138" t="s">
        <v>134</v>
      </c>
      <c r="AU106" s="138" t="s">
        <v>14</v>
      </c>
      <c r="AY106" s="17" t="s">
        <v>132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14</v>
      </c>
      <c r="BK106" s="139">
        <f>ROUND(I106*H106,2)</f>
        <v>0</v>
      </c>
      <c r="BL106" s="17" t="s">
        <v>238</v>
      </c>
      <c r="BM106" s="138" t="s">
        <v>1317</v>
      </c>
    </row>
    <row r="107" spans="2:65" s="1" customFormat="1" ht="19.2">
      <c r="B107" s="32"/>
      <c r="D107" s="140" t="s">
        <v>141</v>
      </c>
      <c r="F107" s="141" t="s">
        <v>1318</v>
      </c>
      <c r="I107" s="142"/>
      <c r="L107" s="32"/>
      <c r="M107" s="143"/>
      <c r="T107" s="53"/>
      <c r="AT107" s="17" t="s">
        <v>141</v>
      </c>
      <c r="AU107" s="17" t="s">
        <v>14</v>
      </c>
    </row>
    <row r="108" spans="2:65" s="1" customFormat="1" ht="10.199999999999999">
      <c r="B108" s="32"/>
      <c r="D108" s="144" t="s">
        <v>143</v>
      </c>
      <c r="F108" s="145" t="s">
        <v>1319</v>
      </c>
      <c r="I108" s="142"/>
      <c r="L108" s="32"/>
      <c r="M108" s="143"/>
      <c r="T108" s="53"/>
      <c r="AT108" s="17" t="s">
        <v>143</v>
      </c>
      <c r="AU108" s="17" t="s">
        <v>14</v>
      </c>
    </row>
    <row r="109" spans="2:65" s="1" customFormat="1" ht="16.5" customHeight="1">
      <c r="B109" s="32"/>
      <c r="C109" s="166" t="s">
        <v>176</v>
      </c>
      <c r="D109" s="166" t="s">
        <v>215</v>
      </c>
      <c r="E109" s="167" t="s">
        <v>1320</v>
      </c>
      <c r="F109" s="168" t="s">
        <v>1321</v>
      </c>
      <c r="G109" s="169" t="s">
        <v>559</v>
      </c>
      <c r="H109" s="170">
        <v>1</v>
      </c>
      <c r="I109" s="171"/>
      <c r="J109" s="172">
        <f>ROUND(I109*H109,2)</f>
        <v>0</v>
      </c>
      <c r="K109" s="168" t="s">
        <v>138</v>
      </c>
      <c r="L109" s="173"/>
      <c r="M109" s="174" t="s">
        <v>19</v>
      </c>
      <c r="N109" s="175" t="s">
        <v>45</v>
      </c>
      <c r="P109" s="136">
        <f>O109*H109</f>
        <v>0</v>
      </c>
      <c r="Q109" s="136">
        <v>3.8000000000000002E-4</v>
      </c>
      <c r="R109" s="136">
        <f>Q109*H109</f>
        <v>3.8000000000000002E-4</v>
      </c>
      <c r="S109" s="136">
        <v>0</v>
      </c>
      <c r="T109" s="137">
        <f>S109*H109</f>
        <v>0</v>
      </c>
      <c r="AR109" s="138" t="s">
        <v>381</v>
      </c>
      <c r="AT109" s="138" t="s">
        <v>215</v>
      </c>
      <c r="AU109" s="138" t="s">
        <v>14</v>
      </c>
      <c r="AY109" s="17" t="s">
        <v>132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14</v>
      </c>
      <c r="BK109" s="139">
        <f>ROUND(I109*H109,2)</f>
        <v>0</v>
      </c>
      <c r="BL109" s="17" t="s">
        <v>238</v>
      </c>
      <c r="BM109" s="138" t="s">
        <v>1322</v>
      </c>
    </row>
    <row r="110" spans="2:65" s="1" customFormat="1" ht="10.199999999999999">
      <c r="B110" s="32"/>
      <c r="D110" s="140" t="s">
        <v>141</v>
      </c>
      <c r="F110" s="141" t="s">
        <v>1321</v>
      </c>
      <c r="I110" s="142"/>
      <c r="L110" s="32"/>
      <c r="M110" s="143"/>
      <c r="T110" s="53"/>
      <c r="AT110" s="17" t="s">
        <v>141</v>
      </c>
      <c r="AU110" s="17" t="s">
        <v>14</v>
      </c>
    </row>
    <row r="111" spans="2:65" s="11" customFormat="1" ht="22.8" customHeight="1">
      <c r="B111" s="115"/>
      <c r="D111" s="116" t="s">
        <v>72</v>
      </c>
      <c r="E111" s="125" t="s">
        <v>1323</v>
      </c>
      <c r="F111" s="125" t="s">
        <v>1324</v>
      </c>
      <c r="I111" s="118"/>
      <c r="J111" s="126">
        <f>BK111</f>
        <v>0</v>
      </c>
      <c r="L111" s="115"/>
      <c r="M111" s="120"/>
      <c r="P111" s="121">
        <f>SUM(P112:P139)</f>
        <v>0</v>
      </c>
      <c r="R111" s="121">
        <f>SUM(R112:R139)</f>
        <v>0</v>
      </c>
      <c r="T111" s="122">
        <f>SUM(T112:T139)</f>
        <v>0</v>
      </c>
      <c r="AR111" s="116" t="s">
        <v>14</v>
      </c>
      <c r="AT111" s="123" t="s">
        <v>72</v>
      </c>
      <c r="AU111" s="123" t="s">
        <v>78</v>
      </c>
      <c r="AY111" s="116" t="s">
        <v>132</v>
      </c>
      <c r="BK111" s="124">
        <f>SUM(BK112:BK139)</f>
        <v>0</v>
      </c>
    </row>
    <row r="112" spans="2:65" s="1" customFormat="1" ht="24.15" customHeight="1">
      <c r="B112" s="32"/>
      <c r="C112" s="127" t="s">
        <v>185</v>
      </c>
      <c r="D112" s="127" t="s">
        <v>134</v>
      </c>
      <c r="E112" s="128" t="s">
        <v>1325</v>
      </c>
      <c r="F112" s="129" t="s">
        <v>1326</v>
      </c>
      <c r="G112" s="130" t="s">
        <v>1184</v>
      </c>
      <c r="H112" s="131">
        <v>1</v>
      </c>
      <c r="I112" s="132"/>
      <c r="J112" s="133">
        <f>ROUND(I112*H112,2)</f>
        <v>0</v>
      </c>
      <c r="K112" s="129" t="s">
        <v>19</v>
      </c>
      <c r="L112" s="32"/>
      <c r="M112" s="134" t="s">
        <v>19</v>
      </c>
      <c r="N112" s="135" t="s">
        <v>45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238</v>
      </c>
      <c r="AT112" s="138" t="s">
        <v>134</v>
      </c>
      <c r="AU112" s="138" t="s">
        <v>14</v>
      </c>
      <c r="AY112" s="17" t="s">
        <v>132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14</v>
      </c>
      <c r="BK112" s="139">
        <f>ROUND(I112*H112,2)</f>
        <v>0</v>
      </c>
      <c r="BL112" s="17" t="s">
        <v>238</v>
      </c>
      <c r="BM112" s="138" t="s">
        <v>1327</v>
      </c>
    </row>
    <row r="113" spans="2:65" s="1" customFormat="1" ht="19.2">
      <c r="B113" s="32"/>
      <c r="D113" s="140" t="s">
        <v>141</v>
      </c>
      <c r="F113" s="141" t="s">
        <v>1326</v>
      </c>
      <c r="I113" s="142"/>
      <c r="L113" s="32"/>
      <c r="M113" s="143"/>
      <c r="T113" s="53"/>
      <c r="AT113" s="17" t="s">
        <v>141</v>
      </c>
      <c r="AU113" s="17" t="s">
        <v>14</v>
      </c>
    </row>
    <row r="114" spans="2:65" s="1" customFormat="1" ht="38.4">
      <c r="B114" s="32"/>
      <c r="D114" s="140" t="s">
        <v>1301</v>
      </c>
      <c r="F114" s="180" t="s">
        <v>1328</v>
      </c>
      <c r="I114" s="142"/>
      <c r="L114" s="32"/>
      <c r="M114" s="143"/>
      <c r="T114" s="53"/>
      <c r="AT114" s="17" t="s">
        <v>1301</v>
      </c>
      <c r="AU114" s="17" t="s">
        <v>14</v>
      </c>
    </row>
    <row r="115" spans="2:65" s="1" customFormat="1" ht="16.5" customHeight="1">
      <c r="B115" s="32"/>
      <c r="C115" s="127" t="s">
        <v>147</v>
      </c>
      <c r="D115" s="127" t="s">
        <v>134</v>
      </c>
      <c r="E115" s="128" t="s">
        <v>1329</v>
      </c>
      <c r="F115" s="129" t="s">
        <v>1330</v>
      </c>
      <c r="G115" s="130" t="s">
        <v>1331</v>
      </c>
      <c r="H115" s="131">
        <v>1</v>
      </c>
      <c r="I115" s="132"/>
      <c r="J115" s="133">
        <f>ROUND(I115*H115,2)</f>
        <v>0</v>
      </c>
      <c r="K115" s="129" t="s">
        <v>19</v>
      </c>
      <c r="L115" s="32"/>
      <c r="M115" s="134" t="s">
        <v>19</v>
      </c>
      <c r="N115" s="135" t="s">
        <v>45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238</v>
      </c>
      <c r="AT115" s="138" t="s">
        <v>134</v>
      </c>
      <c r="AU115" s="138" t="s">
        <v>14</v>
      </c>
      <c r="AY115" s="17" t="s">
        <v>132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14</v>
      </c>
      <c r="BK115" s="139">
        <f>ROUND(I115*H115,2)</f>
        <v>0</v>
      </c>
      <c r="BL115" s="17" t="s">
        <v>238</v>
      </c>
      <c r="BM115" s="138" t="s">
        <v>1332</v>
      </c>
    </row>
    <row r="116" spans="2:65" s="1" customFormat="1" ht="10.199999999999999">
      <c r="B116" s="32"/>
      <c r="D116" s="140" t="s">
        <v>141</v>
      </c>
      <c r="F116" s="141" t="s">
        <v>1330</v>
      </c>
      <c r="I116" s="142"/>
      <c r="L116" s="32"/>
      <c r="M116" s="143"/>
      <c r="T116" s="53"/>
      <c r="AT116" s="17" t="s">
        <v>141</v>
      </c>
      <c r="AU116" s="17" t="s">
        <v>14</v>
      </c>
    </row>
    <row r="117" spans="2:65" s="1" customFormat="1" ht="24.15" customHeight="1">
      <c r="B117" s="32"/>
      <c r="C117" s="127" t="s">
        <v>198</v>
      </c>
      <c r="D117" s="127" t="s">
        <v>134</v>
      </c>
      <c r="E117" s="128" t="s">
        <v>1333</v>
      </c>
      <c r="F117" s="129" t="s">
        <v>1334</v>
      </c>
      <c r="G117" s="130" t="s">
        <v>1331</v>
      </c>
      <c r="H117" s="131">
        <v>1</v>
      </c>
      <c r="I117" s="132"/>
      <c r="J117" s="133">
        <f>ROUND(I117*H117,2)</f>
        <v>0</v>
      </c>
      <c r="K117" s="129" t="s">
        <v>19</v>
      </c>
      <c r="L117" s="32"/>
      <c r="M117" s="134" t="s">
        <v>19</v>
      </c>
      <c r="N117" s="135" t="s">
        <v>45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238</v>
      </c>
      <c r="AT117" s="138" t="s">
        <v>134</v>
      </c>
      <c r="AU117" s="138" t="s">
        <v>14</v>
      </c>
      <c r="AY117" s="17" t="s">
        <v>132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14</v>
      </c>
      <c r="BK117" s="139">
        <f>ROUND(I117*H117,2)</f>
        <v>0</v>
      </c>
      <c r="BL117" s="17" t="s">
        <v>238</v>
      </c>
      <c r="BM117" s="138" t="s">
        <v>1335</v>
      </c>
    </row>
    <row r="118" spans="2:65" s="1" customFormat="1" ht="19.2">
      <c r="B118" s="32"/>
      <c r="D118" s="140" t="s">
        <v>141</v>
      </c>
      <c r="F118" s="141" t="s">
        <v>1334</v>
      </c>
      <c r="I118" s="142"/>
      <c r="L118" s="32"/>
      <c r="M118" s="143"/>
      <c r="T118" s="53"/>
      <c r="AT118" s="17" t="s">
        <v>141</v>
      </c>
      <c r="AU118" s="17" t="s">
        <v>14</v>
      </c>
    </row>
    <row r="119" spans="2:65" s="1" customFormat="1" ht="38.4">
      <c r="B119" s="32"/>
      <c r="D119" s="140" t="s">
        <v>1301</v>
      </c>
      <c r="F119" s="180" t="s">
        <v>1336</v>
      </c>
      <c r="I119" s="142"/>
      <c r="L119" s="32"/>
      <c r="M119" s="143"/>
      <c r="T119" s="53"/>
      <c r="AT119" s="17" t="s">
        <v>1301</v>
      </c>
      <c r="AU119" s="17" t="s">
        <v>14</v>
      </c>
    </row>
    <row r="120" spans="2:65" s="1" customFormat="1" ht="16.5" customHeight="1">
      <c r="B120" s="32"/>
      <c r="C120" s="127" t="s">
        <v>206</v>
      </c>
      <c r="D120" s="127" t="s">
        <v>134</v>
      </c>
      <c r="E120" s="128" t="s">
        <v>1337</v>
      </c>
      <c r="F120" s="129" t="s">
        <v>1338</v>
      </c>
      <c r="G120" s="130" t="s">
        <v>1331</v>
      </c>
      <c r="H120" s="131">
        <v>1</v>
      </c>
      <c r="I120" s="132"/>
      <c r="J120" s="133">
        <f>ROUND(I120*H120,2)</f>
        <v>0</v>
      </c>
      <c r="K120" s="129" t="s">
        <v>19</v>
      </c>
      <c r="L120" s="32"/>
      <c r="M120" s="134" t="s">
        <v>19</v>
      </c>
      <c r="N120" s="135" t="s">
        <v>45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238</v>
      </c>
      <c r="AT120" s="138" t="s">
        <v>134</v>
      </c>
      <c r="AU120" s="138" t="s">
        <v>14</v>
      </c>
      <c r="AY120" s="17" t="s">
        <v>132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14</v>
      </c>
      <c r="BK120" s="139">
        <f>ROUND(I120*H120,2)</f>
        <v>0</v>
      </c>
      <c r="BL120" s="17" t="s">
        <v>238</v>
      </c>
      <c r="BM120" s="138" t="s">
        <v>1339</v>
      </c>
    </row>
    <row r="121" spans="2:65" s="1" customFormat="1" ht="10.199999999999999">
      <c r="B121" s="32"/>
      <c r="D121" s="140" t="s">
        <v>141</v>
      </c>
      <c r="F121" s="141" t="s">
        <v>1338</v>
      </c>
      <c r="I121" s="142"/>
      <c r="L121" s="32"/>
      <c r="M121" s="143"/>
      <c r="T121" s="53"/>
      <c r="AT121" s="17" t="s">
        <v>141</v>
      </c>
      <c r="AU121" s="17" t="s">
        <v>14</v>
      </c>
    </row>
    <row r="122" spans="2:65" s="1" customFormat="1" ht="16.5" customHeight="1">
      <c r="B122" s="32"/>
      <c r="C122" s="127" t="s">
        <v>208</v>
      </c>
      <c r="D122" s="127" t="s">
        <v>134</v>
      </c>
      <c r="E122" s="128" t="s">
        <v>1340</v>
      </c>
      <c r="F122" s="129" t="s">
        <v>1341</v>
      </c>
      <c r="G122" s="130" t="s">
        <v>1342</v>
      </c>
      <c r="H122" s="131">
        <v>6</v>
      </c>
      <c r="I122" s="132"/>
      <c r="J122" s="133">
        <f>ROUND(I122*H122,2)</f>
        <v>0</v>
      </c>
      <c r="K122" s="129" t="s">
        <v>19</v>
      </c>
      <c r="L122" s="32"/>
      <c r="M122" s="134" t="s">
        <v>19</v>
      </c>
      <c r="N122" s="135" t="s">
        <v>45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238</v>
      </c>
      <c r="AT122" s="138" t="s">
        <v>134</v>
      </c>
      <c r="AU122" s="138" t="s">
        <v>14</v>
      </c>
      <c r="AY122" s="17" t="s">
        <v>132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14</v>
      </c>
      <c r="BK122" s="139">
        <f>ROUND(I122*H122,2)</f>
        <v>0</v>
      </c>
      <c r="BL122" s="17" t="s">
        <v>238</v>
      </c>
      <c r="BM122" s="138" t="s">
        <v>1343</v>
      </c>
    </row>
    <row r="123" spans="2:65" s="1" customFormat="1" ht="10.199999999999999">
      <c r="B123" s="32"/>
      <c r="D123" s="140" t="s">
        <v>141</v>
      </c>
      <c r="F123" s="141" t="s">
        <v>1341</v>
      </c>
      <c r="I123" s="142"/>
      <c r="L123" s="32"/>
      <c r="M123" s="143"/>
      <c r="T123" s="53"/>
      <c r="AT123" s="17" t="s">
        <v>141</v>
      </c>
      <c r="AU123" s="17" t="s">
        <v>14</v>
      </c>
    </row>
    <row r="124" spans="2:65" s="1" customFormat="1" ht="21.75" customHeight="1">
      <c r="B124" s="32"/>
      <c r="C124" s="127" t="s">
        <v>214</v>
      </c>
      <c r="D124" s="127" t="s">
        <v>134</v>
      </c>
      <c r="E124" s="128" t="s">
        <v>1344</v>
      </c>
      <c r="F124" s="129" t="s">
        <v>1345</v>
      </c>
      <c r="G124" s="130" t="s">
        <v>1184</v>
      </c>
      <c r="H124" s="131">
        <v>1</v>
      </c>
      <c r="I124" s="132"/>
      <c r="J124" s="133">
        <f>ROUND(I124*H124,2)</f>
        <v>0</v>
      </c>
      <c r="K124" s="129" t="s">
        <v>19</v>
      </c>
      <c r="L124" s="32"/>
      <c r="M124" s="134" t="s">
        <v>19</v>
      </c>
      <c r="N124" s="135" t="s">
        <v>45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238</v>
      </c>
      <c r="AT124" s="138" t="s">
        <v>134</v>
      </c>
      <c r="AU124" s="138" t="s">
        <v>14</v>
      </c>
      <c r="AY124" s="17" t="s">
        <v>132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14</v>
      </c>
      <c r="BK124" s="139">
        <f>ROUND(I124*H124,2)</f>
        <v>0</v>
      </c>
      <c r="BL124" s="17" t="s">
        <v>238</v>
      </c>
      <c r="BM124" s="138" t="s">
        <v>1346</v>
      </c>
    </row>
    <row r="125" spans="2:65" s="1" customFormat="1" ht="10.199999999999999">
      <c r="B125" s="32"/>
      <c r="D125" s="140" t="s">
        <v>141</v>
      </c>
      <c r="F125" s="141" t="s">
        <v>1345</v>
      </c>
      <c r="I125" s="142"/>
      <c r="L125" s="32"/>
      <c r="M125" s="143"/>
      <c r="T125" s="53"/>
      <c r="AT125" s="17" t="s">
        <v>141</v>
      </c>
      <c r="AU125" s="17" t="s">
        <v>14</v>
      </c>
    </row>
    <row r="126" spans="2:65" s="1" customFormat="1" ht="38.4">
      <c r="B126" s="32"/>
      <c r="D126" s="140" t="s">
        <v>1301</v>
      </c>
      <c r="F126" s="180" t="s">
        <v>1347</v>
      </c>
      <c r="I126" s="142"/>
      <c r="L126" s="32"/>
      <c r="M126" s="143"/>
      <c r="T126" s="53"/>
      <c r="AT126" s="17" t="s">
        <v>1301</v>
      </c>
      <c r="AU126" s="17" t="s">
        <v>14</v>
      </c>
    </row>
    <row r="127" spans="2:65" s="1" customFormat="1" ht="24.15" customHeight="1">
      <c r="B127" s="32"/>
      <c r="C127" s="127" t="s">
        <v>220</v>
      </c>
      <c r="D127" s="127" t="s">
        <v>134</v>
      </c>
      <c r="E127" s="128" t="s">
        <v>1348</v>
      </c>
      <c r="F127" s="129" t="s">
        <v>1349</v>
      </c>
      <c r="G127" s="130" t="s">
        <v>1184</v>
      </c>
      <c r="H127" s="131">
        <v>1</v>
      </c>
      <c r="I127" s="132"/>
      <c r="J127" s="133">
        <f>ROUND(I127*H127,2)</f>
        <v>0</v>
      </c>
      <c r="K127" s="129" t="s">
        <v>19</v>
      </c>
      <c r="L127" s="32"/>
      <c r="M127" s="134" t="s">
        <v>19</v>
      </c>
      <c r="N127" s="135" t="s">
        <v>45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238</v>
      </c>
      <c r="AT127" s="138" t="s">
        <v>134</v>
      </c>
      <c r="AU127" s="138" t="s">
        <v>14</v>
      </c>
      <c r="AY127" s="17" t="s">
        <v>132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14</v>
      </c>
      <c r="BK127" s="139">
        <f>ROUND(I127*H127,2)</f>
        <v>0</v>
      </c>
      <c r="BL127" s="17" t="s">
        <v>238</v>
      </c>
      <c r="BM127" s="138" t="s">
        <v>1350</v>
      </c>
    </row>
    <row r="128" spans="2:65" s="1" customFormat="1" ht="19.2">
      <c r="B128" s="32"/>
      <c r="D128" s="140" t="s">
        <v>141</v>
      </c>
      <c r="F128" s="141" t="s">
        <v>1349</v>
      </c>
      <c r="I128" s="142"/>
      <c r="L128" s="32"/>
      <c r="M128" s="143"/>
      <c r="T128" s="53"/>
      <c r="AT128" s="17" t="s">
        <v>141</v>
      </c>
      <c r="AU128" s="17" t="s">
        <v>14</v>
      </c>
    </row>
    <row r="129" spans="2:65" s="1" customFormat="1" ht="24.15" customHeight="1">
      <c r="B129" s="32"/>
      <c r="C129" s="127" t="s">
        <v>226</v>
      </c>
      <c r="D129" s="127" t="s">
        <v>134</v>
      </c>
      <c r="E129" s="128" t="s">
        <v>1351</v>
      </c>
      <c r="F129" s="129" t="s">
        <v>1352</v>
      </c>
      <c r="G129" s="130" t="s">
        <v>1184</v>
      </c>
      <c r="H129" s="131">
        <v>1</v>
      </c>
      <c r="I129" s="132"/>
      <c r="J129" s="133">
        <f>ROUND(I129*H129,2)</f>
        <v>0</v>
      </c>
      <c r="K129" s="129" t="s">
        <v>19</v>
      </c>
      <c r="L129" s="32"/>
      <c r="M129" s="134" t="s">
        <v>19</v>
      </c>
      <c r="N129" s="135" t="s">
        <v>45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238</v>
      </c>
      <c r="AT129" s="138" t="s">
        <v>134</v>
      </c>
      <c r="AU129" s="138" t="s">
        <v>14</v>
      </c>
      <c r="AY129" s="17" t="s">
        <v>132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14</v>
      </c>
      <c r="BK129" s="139">
        <f>ROUND(I129*H129,2)</f>
        <v>0</v>
      </c>
      <c r="BL129" s="17" t="s">
        <v>238</v>
      </c>
      <c r="BM129" s="138" t="s">
        <v>1353</v>
      </c>
    </row>
    <row r="130" spans="2:65" s="1" customFormat="1" ht="10.199999999999999">
      <c r="B130" s="32"/>
      <c r="D130" s="140" t="s">
        <v>141</v>
      </c>
      <c r="F130" s="141" t="s">
        <v>1352</v>
      </c>
      <c r="I130" s="142"/>
      <c r="L130" s="32"/>
      <c r="M130" s="143"/>
      <c r="T130" s="53"/>
      <c r="AT130" s="17" t="s">
        <v>141</v>
      </c>
      <c r="AU130" s="17" t="s">
        <v>14</v>
      </c>
    </row>
    <row r="131" spans="2:65" s="1" customFormat="1" ht="24.15" customHeight="1">
      <c r="B131" s="32"/>
      <c r="C131" s="127" t="s">
        <v>8</v>
      </c>
      <c r="D131" s="127" t="s">
        <v>134</v>
      </c>
      <c r="E131" s="128" t="s">
        <v>1354</v>
      </c>
      <c r="F131" s="129" t="s">
        <v>1355</v>
      </c>
      <c r="G131" s="130" t="s">
        <v>1331</v>
      </c>
      <c r="H131" s="131">
        <v>1</v>
      </c>
      <c r="I131" s="132"/>
      <c r="J131" s="133">
        <f>ROUND(I131*H131,2)</f>
        <v>0</v>
      </c>
      <c r="K131" s="129" t="s">
        <v>19</v>
      </c>
      <c r="L131" s="32"/>
      <c r="M131" s="134" t="s">
        <v>19</v>
      </c>
      <c r="N131" s="135" t="s">
        <v>45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238</v>
      </c>
      <c r="AT131" s="138" t="s">
        <v>134</v>
      </c>
      <c r="AU131" s="138" t="s">
        <v>14</v>
      </c>
      <c r="AY131" s="17" t="s">
        <v>132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14</v>
      </c>
      <c r="BK131" s="139">
        <f>ROUND(I131*H131,2)</f>
        <v>0</v>
      </c>
      <c r="BL131" s="17" t="s">
        <v>238</v>
      </c>
      <c r="BM131" s="138" t="s">
        <v>1356</v>
      </c>
    </row>
    <row r="132" spans="2:65" s="1" customFormat="1" ht="19.2">
      <c r="B132" s="32"/>
      <c r="D132" s="140" t="s">
        <v>141</v>
      </c>
      <c r="F132" s="141" t="s">
        <v>1355</v>
      </c>
      <c r="I132" s="142"/>
      <c r="L132" s="32"/>
      <c r="M132" s="143"/>
      <c r="T132" s="53"/>
      <c r="AT132" s="17" t="s">
        <v>141</v>
      </c>
      <c r="AU132" s="17" t="s">
        <v>14</v>
      </c>
    </row>
    <row r="133" spans="2:65" s="1" customFormat="1" ht="16.5" customHeight="1">
      <c r="B133" s="32"/>
      <c r="C133" s="127" t="s">
        <v>238</v>
      </c>
      <c r="D133" s="127" t="s">
        <v>134</v>
      </c>
      <c r="E133" s="128" t="s">
        <v>1357</v>
      </c>
      <c r="F133" s="129" t="s">
        <v>1358</v>
      </c>
      <c r="G133" s="130" t="s">
        <v>1184</v>
      </c>
      <c r="H133" s="131">
        <v>1</v>
      </c>
      <c r="I133" s="132"/>
      <c r="J133" s="133">
        <f>ROUND(I133*H133,2)</f>
        <v>0</v>
      </c>
      <c r="K133" s="129" t="s">
        <v>19</v>
      </c>
      <c r="L133" s="32"/>
      <c r="M133" s="134" t="s">
        <v>19</v>
      </c>
      <c r="N133" s="135" t="s">
        <v>45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238</v>
      </c>
      <c r="AT133" s="138" t="s">
        <v>134</v>
      </c>
      <c r="AU133" s="138" t="s">
        <v>14</v>
      </c>
      <c r="AY133" s="17" t="s">
        <v>132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14</v>
      </c>
      <c r="BK133" s="139">
        <f>ROUND(I133*H133,2)</f>
        <v>0</v>
      </c>
      <c r="BL133" s="17" t="s">
        <v>238</v>
      </c>
      <c r="BM133" s="138" t="s">
        <v>1359</v>
      </c>
    </row>
    <row r="134" spans="2:65" s="1" customFormat="1" ht="10.199999999999999">
      <c r="B134" s="32"/>
      <c r="D134" s="140" t="s">
        <v>141</v>
      </c>
      <c r="F134" s="141" t="s">
        <v>1358</v>
      </c>
      <c r="I134" s="142"/>
      <c r="L134" s="32"/>
      <c r="M134" s="143"/>
      <c r="T134" s="53"/>
      <c r="AT134" s="17" t="s">
        <v>141</v>
      </c>
      <c r="AU134" s="17" t="s">
        <v>14</v>
      </c>
    </row>
    <row r="135" spans="2:65" s="1" customFormat="1" ht="24.15" customHeight="1">
      <c r="B135" s="32"/>
      <c r="C135" s="127" t="s">
        <v>246</v>
      </c>
      <c r="D135" s="127" t="s">
        <v>134</v>
      </c>
      <c r="E135" s="128" t="s">
        <v>1360</v>
      </c>
      <c r="F135" s="129" t="s">
        <v>1361</v>
      </c>
      <c r="G135" s="130" t="s">
        <v>1184</v>
      </c>
      <c r="H135" s="131">
        <v>1</v>
      </c>
      <c r="I135" s="132"/>
      <c r="J135" s="133">
        <f>ROUND(I135*H135,2)</f>
        <v>0</v>
      </c>
      <c r="K135" s="129" t="s">
        <v>19</v>
      </c>
      <c r="L135" s="32"/>
      <c r="M135" s="134" t="s">
        <v>19</v>
      </c>
      <c r="N135" s="135" t="s">
        <v>45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238</v>
      </c>
      <c r="AT135" s="138" t="s">
        <v>134</v>
      </c>
      <c r="AU135" s="138" t="s">
        <v>14</v>
      </c>
      <c r="AY135" s="17" t="s">
        <v>132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14</v>
      </c>
      <c r="BK135" s="139">
        <f>ROUND(I135*H135,2)</f>
        <v>0</v>
      </c>
      <c r="BL135" s="17" t="s">
        <v>238</v>
      </c>
      <c r="BM135" s="138" t="s">
        <v>1362</v>
      </c>
    </row>
    <row r="136" spans="2:65" s="1" customFormat="1" ht="19.2">
      <c r="B136" s="32"/>
      <c r="D136" s="140" t="s">
        <v>141</v>
      </c>
      <c r="F136" s="141" t="s">
        <v>1361</v>
      </c>
      <c r="I136" s="142"/>
      <c r="L136" s="32"/>
      <c r="M136" s="143"/>
      <c r="T136" s="53"/>
      <c r="AT136" s="17" t="s">
        <v>141</v>
      </c>
      <c r="AU136" s="17" t="s">
        <v>14</v>
      </c>
    </row>
    <row r="137" spans="2:65" s="1" customFormat="1" ht="21.75" customHeight="1">
      <c r="B137" s="32"/>
      <c r="C137" s="127" t="s">
        <v>253</v>
      </c>
      <c r="D137" s="127" t="s">
        <v>134</v>
      </c>
      <c r="E137" s="128" t="s">
        <v>1363</v>
      </c>
      <c r="F137" s="129" t="s">
        <v>1364</v>
      </c>
      <c r="G137" s="130" t="s">
        <v>678</v>
      </c>
      <c r="H137" s="176"/>
      <c r="I137" s="132"/>
      <c r="J137" s="133">
        <f>ROUND(I137*H137,2)</f>
        <v>0</v>
      </c>
      <c r="K137" s="129" t="s">
        <v>138</v>
      </c>
      <c r="L137" s="32"/>
      <c r="M137" s="134" t="s">
        <v>19</v>
      </c>
      <c r="N137" s="135" t="s">
        <v>45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238</v>
      </c>
      <c r="AT137" s="138" t="s">
        <v>134</v>
      </c>
      <c r="AU137" s="138" t="s">
        <v>14</v>
      </c>
      <c r="AY137" s="17" t="s">
        <v>132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14</v>
      </c>
      <c r="BK137" s="139">
        <f>ROUND(I137*H137,2)</f>
        <v>0</v>
      </c>
      <c r="BL137" s="17" t="s">
        <v>238</v>
      </c>
      <c r="BM137" s="138" t="s">
        <v>1365</v>
      </c>
    </row>
    <row r="138" spans="2:65" s="1" customFormat="1" ht="28.8">
      <c r="B138" s="32"/>
      <c r="D138" s="140" t="s">
        <v>141</v>
      </c>
      <c r="F138" s="141" t="s">
        <v>1366</v>
      </c>
      <c r="I138" s="142"/>
      <c r="L138" s="32"/>
      <c r="M138" s="143"/>
      <c r="T138" s="53"/>
      <c r="AT138" s="17" t="s">
        <v>141</v>
      </c>
      <c r="AU138" s="17" t="s">
        <v>14</v>
      </c>
    </row>
    <row r="139" spans="2:65" s="1" customFormat="1" ht="10.199999999999999">
      <c r="B139" s="32"/>
      <c r="D139" s="144" t="s">
        <v>143</v>
      </c>
      <c r="F139" s="145" t="s">
        <v>1367</v>
      </c>
      <c r="I139" s="142"/>
      <c r="L139" s="32"/>
      <c r="M139" s="143"/>
      <c r="T139" s="53"/>
      <c r="AT139" s="17" t="s">
        <v>143</v>
      </c>
      <c r="AU139" s="17" t="s">
        <v>14</v>
      </c>
    </row>
    <row r="140" spans="2:65" s="11" customFormat="1" ht="22.8" customHeight="1">
      <c r="B140" s="115"/>
      <c r="D140" s="116" t="s">
        <v>72</v>
      </c>
      <c r="E140" s="125" t="s">
        <v>1368</v>
      </c>
      <c r="F140" s="125" t="s">
        <v>1369</v>
      </c>
      <c r="I140" s="118"/>
      <c r="J140" s="126">
        <f>BK140</f>
        <v>0</v>
      </c>
      <c r="L140" s="115"/>
      <c r="M140" s="120"/>
      <c r="P140" s="121">
        <f>SUM(P141:P149)</f>
        <v>0</v>
      </c>
      <c r="R140" s="121">
        <f>SUM(R141:R149)</f>
        <v>8.0999999999999996E-3</v>
      </c>
      <c r="T140" s="122">
        <f>SUM(T141:T149)</f>
        <v>0</v>
      </c>
      <c r="AR140" s="116" t="s">
        <v>14</v>
      </c>
      <c r="AT140" s="123" t="s">
        <v>72</v>
      </c>
      <c r="AU140" s="123" t="s">
        <v>78</v>
      </c>
      <c r="AY140" s="116" t="s">
        <v>132</v>
      </c>
      <c r="BK140" s="124">
        <f>SUM(BK141:BK149)</f>
        <v>0</v>
      </c>
    </row>
    <row r="141" spans="2:65" s="1" customFormat="1" ht="37.799999999999997" customHeight="1">
      <c r="B141" s="32"/>
      <c r="C141" s="127" t="s">
        <v>261</v>
      </c>
      <c r="D141" s="127" t="s">
        <v>134</v>
      </c>
      <c r="E141" s="128" t="s">
        <v>1370</v>
      </c>
      <c r="F141" s="129" t="s">
        <v>1371</v>
      </c>
      <c r="G141" s="130" t="s">
        <v>1265</v>
      </c>
      <c r="H141" s="131">
        <v>1</v>
      </c>
      <c r="I141" s="132"/>
      <c r="J141" s="133">
        <f>ROUND(I141*H141,2)</f>
        <v>0</v>
      </c>
      <c r="K141" s="129" t="s">
        <v>138</v>
      </c>
      <c r="L141" s="32"/>
      <c r="M141" s="134" t="s">
        <v>19</v>
      </c>
      <c r="N141" s="135" t="s">
        <v>45</v>
      </c>
      <c r="P141" s="136">
        <f>O141*H141</f>
        <v>0</v>
      </c>
      <c r="Q141" s="136">
        <v>5.1200000000000004E-3</v>
      </c>
      <c r="R141" s="136">
        <f>Q141*H141</f>
        <v>5.1200000000000004E-3</v>
      </c>
      <c r="S141" s="136">
        <v>0</v>
      </c>
      <c r="T141" s="137">
        <f>S141*H141</f>
        <v>0</v>
      </c>
      <c r="AR141" s="138" t="s">
        <v>238</v>
      </c>
      <c r="AT141" s="138" t="s">
        <v>134</v>
      </c>
      <c r="AU141" s="138" t="s">
        <v>14</v>
      </c>
      <c r="AY141" s="17" t="s">
        <v>132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14</v>
      </c>
      <c r="BK141" s="139">
        <f>ROUND(I141*H141,2)</f>
        <v>0</v>
      </c>
      <c r="BL141" s="17" t="s">
        <v>238</v>
      </c>
      <c r="BM141" s="138" t="s">
        <v>1372</v>
      </c>
    </row>
    <row r="142" spans="2:65" s="1" customFormat="1" ht="28.8">
      <c r="B142" s="32"/>
      <c r="D142" s="140" t="s">
        <v>141</v>
      </c>
      <c r="F142" s="141" t="s">
        <v>1373</v>
      </c>
      <c r="I142" s="142"/>
      <c r="L142" s="32"/>
      <c r="M142" s="143"/>
      <c r="T142" s="53"/>
      <c r="AT142" s="17" t="s">
        <v>141</v>
      </c>
      <c r="AU142" s="17" t="s">
        <v>14</v>
      </c>
    </row>
    <row r="143" spans="2:65" s="1" customFormat="1" ht="10.199999999999999">
      <c r="B143" s="32"/>
      <c r="D143" s="144" t="s">
        <v>143</v>
      </c>
      <c r="F143" s="145" t="s">
        <v>1374</v>
      </c>
      <c r="I143" s="142"/>
      <c r="L143" s="32"/>
      <c r="M143" s="143"/>
      <c r="T143" s="53"/>
      <c r="AT143" s="17" t="s">
        <v>143</v>
      </c>
      <c r="AU143" s="17" t="s">
        <v>14</v>
      </c>
    </row>
    <row r="144" spans="2:65" s="1" customFormat="1" ht="33" customHeight="1">
      <c r="B144" s="32"/>
      <c r="C144" s="127" t="s">
        <v>268</v>
      </c>
      <c r="D144" s="127" t="s">
        <v>134</v>
      </c>
      <c r="E144" s="128" t="s">
        <v>1375</v>
      </c>
      <c r="F144" s="129" t="s">
        <v>1376</v>
      </c>
      <c r="G144" s="130" t="s">
        <v>1265</v>
      </c>
      <c r="H144" s="131">
        <v>1</v>
      </c>
      <c r="I144" s="132"/>
      <c r="J144" s="133">
        <f>ROUND(I144*H144,2)</f>
        <v>0</v>
      </c>
      <c r="K144" s="129" t="s">
        <v>138</v>
      </c>
      <c r="L144" s="32"/>
      <c r="M144" s="134" t="s">
        <v>19</v>
      </c>
      <c r="N144" s="135" t="s">
        <v>45</v>
      </c>
      <c r="P144" s="136">
        <f>O144*H144</f>
        <v>0</v>
      </c>
      <c r="Q144" s="136">
        <v>2.98E-3</v>
      </c>
      <c r="R144" s="136">
        <f>Q144*H144</f>
        <v>2.98E-3</v>
      </c>
      <c r="S144" s="136">
        <v>0</v>
      </c>
      <c r="T144" s="137">
        <f>S144*H144</f>
        <v>0</v>
      </c>
      <c r="AR144" s="138" t="s">
        <v>238</v>
      </c>
      <c r="AT144" s="138" t="s">
        <v>134</v>
      </c>
      <c r="AU144" s="138" t="s">
        <v>14</v>
      </c>
      <c r="AY144" s="17" t="s">
        <v>132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7" t="s">
        <v>14</v>
      </c>
      <c r="BK144" s="139">
        <f>ROUND(I144*H144,2)</f>
        <v>0</v>
      </c>
      <c r="BL144" s="17" t="s">
        <v>238</v>
      </c>
      <c r="BM144" s="138" t="s">
        <v>1377</v>
      </c>
    </row>
    <row r="145" spans="2:65" s="1" customFormat="1" ht="38.4">
      <c r="B145" s="32"/>
      <c r="D145" s="140" t="s">
        <v>141</v>
      </c>
      <c r="F145" s="141" t="s">
        <v>1378</v>
      </c>
      <c r="I145" s="142"/>
      <c r="L145" s="32"/>
      <c r="M145" s="143"/>
      <c r="T145" s="53"/>
      <c r="AT145" s="17" t="s">
        <v>141</v>
      </c>
      <c r="AU145" s="17" t="s">
        <v>14</v>
      </c>
    </row>
    <row r="146" spans="2:65" s="1" customFormat="1" ht="10.199999999999999">
      <c r="B146" s="32"/>
      <c r="D146" s="144" t="s">
        <v>143</v>
      </c>
      <c r="F146" s="145" t="s">
        <v>1379</v>
      </c>
      <c r="I146" s="142"/>
      <c r="L146" s="32"/>
      <c r="M146" s="143"/>
      <c r="T146" s="53"/>
      <c r="AT146" s="17" t="s">
        <v>143</v>
      </c>
      <c r="AU146" s="17" t="s">
        <v>14</v>
      </c>
    </row>
    <row r="147" spans="2:65" s="1" customFormat="1" ht="21.75" customHeight="1">
      <c r="B147" s="32"/>
      <c r="C147" s="127" t="s">
        <v>7</v>
      </c>
      <c r="D147" s="127" t="s">
        <v>134</v>
      </c>
      <c r="E147" s="128" t="s">
        <v>1380</v>
      </c>
      <c r="F147" s="129" t="s">
        <v>1381</v>
      </c>
      <c r="G147" s="130" t="s">
        <v>193</v>
      </c>
      <c r="H147" s="131">
        <v>8.0000000000000002E-3</v>
      </c>
      <c r="I147" s="132"/>
      <c r="J147" s="133">
        <f>ROUND(I147*H147,2)</f>
        <v>0</v>
      </c>
      <c r="K147" s="129" t="s">
        <v>138</v>
      </c>
      <c r="L147" s="32"/>
      <c r="M147" s="134" t="s">
        <v>19</v>
      </c>
      <c r="N147" s="135" t="s">
        <v>45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238</v>
      </c>
      <c r="AT147" s="138" t="s">
        <v>134</v>
      </c>
      <c r="AU147" s="138" t="s">
        <v>14</v>
      </c>
      <c r="AY147" s="17" t="s">
        <v>132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14</v>
      </c>
      <c r="BK147" s="139">
        <f>ROUND(I147*H147,2)</f>
        <v>0</v>
      </c>
      <c r="BL147" s="17" t="s">
        <v>238</v>
      </c>
      <c r="BM147" s="138" t="s">
        <v>1382</v>
      </c>
    </row>
    <row r="148" spans="2:65" s="1" customFormat="1" ht="28.8">
      <c r="B148" s="32"/>
      <c r="D148" s="140" t="s">
        <v>141</v>
      </c>
      <c r="F148" s="141" t="s">
        <v>1383</v>
      </c>
      <c r="I148" s="142"/>
      <c r="L148" s="32"/>
      <c r="M148" s="143"/>
      <c r="T148" s="53"/>
      <c r="AT148" s="17" t="s">
        <v>141</v>
      </c>
      <c r="AU148" s="17" t="s">
        <v>14</v>
      </c>
    </row>
    <row r="149" spans="2:65" s="1" customFormat="1" ht="10.199999999999999">
      <c r="B149" s="32"/>
      <c r="D149" s="144" t="s">
        <v>143</v>
      </c>
      <c r="F149" s="145" t="s">
        <v>1384</v>
      </c>
      <c r="I149" s="142"/>
      <c r="L149" s="32"/>
      <c r="M149" s="143"/>
      <c r="T149" s="53"/>
      <c r="AT149" s="17" t="s">
        <v>143</v>
      </c>
      <c r="AU149" s="17" t="s">
        <v>14</v>
      </c>
    </row>
    <row r="150" spans="2:65" s="11" customFormat="1" ht="22.8" customHeight="1">
      <c r="B150" s="115"/>
      <c r="D150" s="116" t="s">
        <v>72</v>
      </c>
      <c r="E150" s="125" t="s">
        <v>1385</v>
      </c>
      <c r="F150" s="125" t="s">
        <v>1386</v>
      </c>
      <c r="I150" s="118"/>
      <c r="J150" s="126">
        <f>BK150</f>
        <v>0</v>
      </c>
      <c r="L150" s="115"/>
      <c r="M150" s="120"/>
      <c r="P150" s="121">
        <f>SUM(P151:P165)</f>
        <v>0</v>
      </c>
      <c r="R150" s="121">
        <f>SUM(R151:R165)</f>
        <v>1.076E-2</v>
      </c>
      <c r="T150" s="122">
        <f>SUM(T151:T165)</f>
        <v>0</v>
      </c>
      <c r="AR150" s="116" t="s">
        <v>14</v>
      </c>
      <c r="AT150" s="123" t="s">
        <v>72</v>
      </c>
      <c r="AU150" s="123" t="s">
        <v>78</v>
      </c>
      <c r="AY150" s="116" t="s">
        <v>132</v>
      </c>
      <c r="BK150" s="124">
        <f>SUM(BK151:BK165)</f>
        <v>0</v>
      </c>
    </row>
    <row r="151" spans="2:65" s="1" customFormat="1" ht="21.75" customHeight="1">
      <c r="B151" s="32"/>
      <c r="C151" s="127" t="s">
        <v>283</v>
      </c>
      <c r="D151" s="127" t="s">
        <v>134</v>
      </c>
      <c r="E151" s="128" t="s">
        <v>1387</v>
      </c>
      <c r="F151" s="129" t="s">
        <v>1388</v>
      </c>
      <c r="G151" s="130" t="s">
        <v>331</v>
      </c>
      <c r="H151" s="131">
        <v>4</v>
      </c>
      <c r="I151" s="132"/>
      <c r="J151" s="133">
        <f>ROUND(I151*H151,2)</f>
        <v>0</v>
      </c>
      <c r="K151" s="129" t="s">
        <v>138</v>
      </c>
      <c r="L151" s="32"/>
      <c r="M151" s="134" t="s">
        <v>19</v>
      </c>
      <c r="N151" s="135" t="s">
        <v>45</v>
      </c>
      <c r="P151" s="136">
        <f>O151*H151</f>
        <v>0</v>
      </c>
      <c r="Q151" s="136">
        <v>7.1000000000000002E-4</v>
      </c>
      <c r="R151" s="136">
        <f>Q151*H151</f>
        <v>2.8400000000000001E-3</v>
      </c>
      <c r="S151" s="136">
        <v>0</v>
      </c>
      <c r="T151" s="137">
        <f>S151*H151</f>
        <v>0</v>
      </c>
      <c r="AR151" s="138" t="s">
        <v>238</v>
      </c>
      <c r="AT151" s="138" t="s">
        <v>134</v>
      </c>
      <c r="AU151" s="138" t="s">
        <v>14</v>
      </c>
      <c r="AY151" s="17" t="s">
        <v>132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7" t="s">
        <v>14</v>
      </c>
      <c r="BK151" s="139">
        <f>ROUND(I151*H151,2)</f>
        <v>0</v>
      </c>
      <c r="BL151" s="17" t="s">
        <v>238</v>
      </c>
      <c r="BM151" s="138" t="s">
        <v>1389</v>
      </c>
    </row>
    <row r="152" spans="2:65" s="1" customFormat="1" ht="19.2">
      <c r="B152" s="32"/>
      <c r="D152" s="140" t="s">
        <v>141</v>
      </c>
      <c r="F152" s="141" t="s">
        <v>1390</v>
      </c>
      <c r="I152" s="142"/>
      <c r="L152" s="32"/>
      <c r="M152" s="143"/>
      <c r="T152" s="53"/>
      <c r="AT152" s="17" t="s">
        <v>141</v>
      </c>
      <c r="AU152" s="17" t="s">
        <v>14</v>
      </c>
    </row>
    <row r="153" spans="2:65" s="1" customFormat="1" ht="10.199999999999999">
      <c r="B153" s="32"/>
      <c r="D153" s="144" t="s">
        <v>143</v>
      </c>
      <c r="F153" s="145" t="s">
        <v>1391</v>
      </c>
      <c r="I153" s="142"/>
      <c r="L153" s="32"/>
      <c r="M153" s="143"/>
      <c r="T153" s="53"/>
      <c r="AT153" s="17" t="s">
        <v>143</v>
      </c>
      <c r="AU153" s="17" t="s">
        <v>14</v>
      </c>
    </row>
    <row r="154" spans="2:65" s="1" customFormat="1" ht="24.15" customHeight="1">
      <c r="B154" s="32"/>
      <c r="C154" s="127" t="s">
        <v>289</v>
      </c>
      <c r="D154" s="127" t="s">
        <v>134</v>
      </c>
      <c r="E154" s="128" t="s">
        <v>1392</v>
      </c>
      <c r="F154" s="129" t="s">
        <v>1393</v>
      </c>
      <c r="G154" s="130" t="s">
        <v>331</v>
      </c>
      <c r="H154" s="131">
        <v>6</v>
      </c>
      <c r="I154" s="132"/>
      <c r="J154" s="133">
        <f>ROUND(I154*H154,2)</f>
        <v>0</v>
      </c>
      <c r="K154" s="129" t="s">
        <v>138</v>
      </c>
      <c r="L154" s="32"/>
      <c r="M154" s="134" t="s">
        <v>19</v>
      </c>
      <c r="N154" s="135" t="s">
        <v>45</v>
      </c>
      <c r="P154" s="136">
        <f>O154*H154</f>
        <v>0</v>
      </c>
      <c r="Q154" s="136">
        <v>1.25E-3</v>
      </c>
      <c r="R154" s="136">
        <f>Q154*H154</f>
        <v>7.4999999999999997E-3</v>
      </c>
      <c r="S154" s="136">
        <v>0</v>
      </c>
      <c r="T154" s="137">
        <f>S154*H154</f>
        <v>0</v>
      </c>
      <c r="AR154" s="138" t="s">
        <v>238</v>
      </c>
      <c r="AT154" s="138" t="s">
        <v>134</v>
      </c>
      <c r="AU154" s="138" t="s">
        <v>14</v>
      </c>
      <c r="AY154" s="17" t="s">
        <v>132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14</v>
      </c>
      <c r="BK154" s="139">
        <f>ROUND(I154*H154,2)</f>
        <v>0</v>
      </c>
      <c r="BL154" s="17" t="s">
        <v>238</v>
      </c>
      <c r="BM154" s="138" t="s">
        <v>1394</v>
      </c>
    </row>
    <row r="155" spans="2:65" s="1" customFormat="1" ht="19.2">
      <c r="B155" s="32"/>
      <c r="D155" s="140" t="s">
        <v>141</v>
      </c>
      <c r="F155" s="141" t="s">
        <v>1395</v>
      </c>
      <c r="I155" s="142"/>
      <c r="L155" s="32"/>
      <c r="M155" s="143"/>
      <c r="T155" s="53"/>
      <c r="AT155" s="17" t="s">
        <v>141</v>
      </c>
      <c r="AU155" s="17" t="s">
        <v>14</v>
      </c>
    </row>
    <row r="156" spans="2:65" s="1" customFormat="1" ht="10.199999999999999">
      <c r="B156" s="32"/>
      <c r="D156" s="144" t="s">
        <v>143</v>
      </c>
      <c r="F156" s="145" t="s">
        <v>1396</v>
      </c>
      <c r="I156" s="142"/>
      <c r="L156" s="32"/>
      <c r="M156" s="143"/>
      <c r="T156" s="53"/>
      <c r="AT156" s="17" t="s">
        <v>143</v>
      </c>
      <c r="AU156" s="17" t="s">
        <v>14</v>
      </c>
    </row>
    <row r="157" spans="2:65" s="1" customFormat="1" ht="33" customHeight="1">
      <c r="B157" s="32"/>
      <c r="C157" s="127" t="s">
        <v>309</v>
      </c>
      <c r="D157" s="127" t="s">
        <v>134</v>
      </c>
      <c r="E157" s="128" t="s">
        <v>1397</v>
      </c>
      <c r="F157" s="129" t="s">
        <v>1398</v>
      </c>
      <c r="G157" s="130" t="s">
        <v>331</v>
      </c>
      <c r="H157" s="131">
        <v>4</v>
      </c>
      <c r="I157" s="132"/>
      <c r="J157" s="133">
        <f>ROUND(I157*H157,2)</f>
        <v>0</v>
      </c>
      <c r="K157" s="129" t="s">
        <v>138</v>
      </c>
      <c r="L157" s="32"/>
      <c r="M157" s="134" t="s">
        <v>19</v>
      </c>
      <c r="N157" s="135" t="s">
        <v>45</v>
      </c>
      <c r="P157" s="136">
        <f>O157*H157</f>
        <v>0</v>
      </c>
      <c r="Q157" s="136">
        <v>3.0000000000000001E-5</v>
      </c>
      <c r="R157" s="136">
        <f>Q157*H157</f>
        <v>1.2E-4</v>
      </c>
      <c r="S157" s="136">
        <v>0</v>
      </c>
      <c r="T157" s="137">
        <f>S157*H157</f>
        <v>0</v>
      </c>
      <c r="AR157" s="138" t="s">
        <v>238</v>
      </c>
      <c r="AT157" s="138" t="s">
        <v>134</v>
      </c>
      <c r="AU157" s="138" t="s">
        <v>14</v>
      </c>
      <c r="AY157" s="17" t="s">
        <v>132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7" t="s">
        <v>14</v>
      </c>
      <c r="BK157" s="139">
        <f>ROUND(I157*H157,2)</f>
        <v>0</v>
      </c>
      <c r="BL157" s="17" t="s">
        <v>238</v>
      </c>
      <c r="BM157" s="138" t="s">
        <v>1399</v>
      </c>
    </row>
    <row r="158" spans="2:65" s="1" customFormat="1" ht="19.2">
      <c r="B158" s="32"/>
      <c r="D158" s="140" t="s">
        <v>141</v>
      </c>
      <c r="F158" s="141" t="s">
        <v>1400</v>
      </c>
      <c r="I158" s="142"/>
      <c r="L158" s="32"/>
      <c r="M158" s="143"/>
      <c r="T158" s="53"/>
      <c r="AT158" s="17" t="s">
        <v>141</v>
      </c>
      <c r="AU158" s="17" t="s">
        <v>14</v>
      </c>
    </row>
    <row r="159" spans="2:65" s="1" customFormat="1" ht="10.199999999999999">
      <c r="B159" s="32"/>
      <c r="D159" s="144" t="s">
        <v>143</v>
      </c>
      <c r="F159" s="145" t="s">
        <v>1401</v>
      </c>
      <c r="I159" s="142"/>
      <c r="L159" s="32"/>
      <c r="M159" s="143"/>
      <c r="T159" s="53"/>
      <c r="AT159" s="17" t="s">
        <v>143</v>
      </c>
      <c r="AU159" s="17" t="s">
        <v>14</v>
      </c>
    </row>
    <row r="160" spans="2:65" s="1" customFormat="1" ht="33" customHeight="1">
      <c r="B160" s="32"/>
      <c r="C160" s="127" t="s">
        <v>315</v>
      </c>
      <c r="D160" s="127" t="s">
        <v>134</v>
      </c>
      <c r="E160" s="128" t="s">
        <v>1402</v>
      </c>
      <c r="F160" s="129" t="s">
        <v>1403</v>
      </c>
      <c r="G160" s="130" t="s">
        <v>331</v>
      </c>
      <c r="H160" s="131">
        <v>6</v>
      </c>
      <c r="I160" s="132"/>
      <c r="J160" s="133">
        <f>ROUND(I160*H160,2)</f>
        <v>0</v>
      </c>
      <c r="K160" s="129" t="s">
        <v>138</v>
      </c>
      <c r="L160" s="32"/>
      <c r="M160" s="134" t="s">
        <v>19</v>
      </c>
      <c r="N160" s="135" t="s">
        <v>45</v>
      </c>
      <c r="P160" s="136">
        <f>O160*H160</f>
        <v>0</v>
      </c>
      <c r="Q160" s="136">
        <v>5.0000000000000002E-5</v>
      </c>
      <c r="R160" s="136">
        <f>Q160*H160</f>
        <v>3.0000000000000003E-4</v>
      </c>
      <c r="S160" s="136">
        <v>0</v>
      </c>
      <c r="T160" s="137">
        <f>S160*H160</f>
        <v>0</v>
      </c>
      <c r="AR160" s="138" t="s">
        <v>238</v>
      </c>
      <c r="AT160" s="138" t="s">
        <v>134</v>
      </c>
      <c r="AU160" s="138" t="s">
        <v>14</v>
      </c>
      <c r="AY160" s="17" t="s">
        <v>132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14</v>
      </c>
      <c r="BK160" s="139">
        <f>ROUND(I160*H160,2)</f>
        <v>0</v>
      </c>
      <c r="BL160" s="17" t="s">
        <v>238</v>
      </c>
      <c r="BM160" s="138" t="s">
        <v>1404</v>
      </c>
    </row>
    <row r="161" spans="2:65" s="1" customFormat="1" ht="19.2">
      <c r="B161" s="32"/>
      <c r="D161" s="140" t="s">
        <v>141</v>
      </c>
      <c r="F161" s="141" t="s">
        <v>1405</v>
      </c>
      <c r="I161" s="142"/>
      <c r="L161" s="32"/>
      <c r="M161" s="143"/>
      <c r="T161" s="53"/>
      <c r="AT161" s="17" t="s">
        <v>141</v>
      </c>
      <c r="AU161" s="17" t="s">
        <v>14</v>
      </c>
    </row>
    <row r="162" spans="2:65" s="1" customFormat="1" ht="10.199999999999999">
      <c r="B162" s="32"/>
      <c r="D162" s="144" t="s">
        <v>143</v>
      </c>
      <c r="F162" s="145" t="s">
        <v>1406</v>
      </c>
      <c r="I162" s="142"/>
      <c r="L162" s="32"/>
      <c r="M162" s="143"/>
      <c r="T162" s="53"/>
      <c r="AT162" s="17" t="s">
        <v>143</v>
      </c>
      <c r="AU162" s="17" t="s">
        <v>14</v>
      </c>
    </row>
    <row r="163" spans="2:65" s="1" customFormat="1" ht="24.15" customHeight="1">
      <c r="B163" s="32"/>
      <c r="C163" s="127" t="s">
        <v>322</v>
      </c>
      <c r="D163" s="127" t="s">
        <v>134</v>
      </c>
      <c r="E163" s="128" t="s">
        <v>1407</v>
      </c>
      <c r="F163" s="129" t="s">
        <v>1408</v>
      </c>
      <c r="G163" s="130" t="s">
        <v>193</v>
      </c>
      <c r="H163" s="131">
        <v>1.0999999999999999E-2</v>
      </c>
      <c r="I163" s="132"/>
      <c r="J163" s="133">
        <f>ROUND(I163*H163,2)</f>
        <v>0</v>
      </c>
      <c r="K163" s="129" t="s">
        <v>138</v>
      </c>
      <c r="L163" s="32"/>
      <c r="M163" s="134" t="s">
        <v>19</v>
      </c>
      <c r="N163" s="135" t="s">
        <v>45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238</v>
      </c>
      <c r="AT163" s="138" t="s">
        <v>134</v>
      </c>
      <c r="AU163" s="138" t="s">
        <v>14</v>
      </c>
      <c r="AY163" s="17" t="s">
        <v>132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7" t="s">
        <v>14</v>
      </c>
      <c r="BK163" s="139">
        <f>ROUND(I163*H163,2)</f>
        <v>0</v>
      </c>
      <c r="BL163" s="17" t="s">
        <v>238</v>
      </c>
      <c r="BM163" s="138" t="s">
        <v>1409</v>
      </c>
    </row>
    <row r="164" spans="2:65" s="1" customFormat="1" ht="28.8">
      <c r="B164" s="32"/>
      <c r="D164" s="140" t="s">
        <v>141</v>
      </c>
      <c r="F164" s="141" t="s">
        <v>1410</v>
      </c>
      <c r="I164" s="142"/>
      <c r="L164" s="32"/>
      <c r="M164" s="143"/>
      <c r="T164" s="53"/>
      <c r="AT164" s="17" t="s">
        <v>141</v>
      </c>
      <c r="AU164" s="17" t="s">
        <v>14</v>
      </c>
    </row>
    <row r="165" spans="2:65" s="1" customFormat="1" ht="10.199999999999999">
      <c r="B165" s="32"/>
      <c r="D165" s="144" t="s">
        <v>143</v>
      </c>
      <c r="F165" s="145" t="s">
        <v>1411</v>
      </c>
      <c r="I165" s="142"/>
      <c r="L165" s="32"/>
      <c r="M165" s="143"/>
      <c r="T165" s="53"/>
      <c r="AT165" s="17" t="s">
        <v>143</v>
      </c>
      <c r="AU165" s="17" t="s">
        <v>14</v>
      </c>
    </row>
    <row r="166" spans="2:65" s="11" customFormat="1" ht="22.8" customHeight="1">
      <c r="B166" s="115"/>
      <c r="D166" s="116" t="s">
        <v>72</v>
      </c>
      <c r="E166" s="125" t="s">
        <v>1412</v>
      </c>
      <c r="F166" s="125" t="s">
        <v>1413</v>
      </c>
      <c r="I166" s="118"/>
      <c r="J166" s="126">
        <f>BK166</f>
        <v>0</v>
      </c>
      <c r="L166" s="115"/>
      <c r="M166" s="120"/>
      <c r="P166" s="121">
        <f>SUM(P167:P205)</f>
        <v>0</v>
      </c>
      <c r="R166" s="121">
        <f>SUM(R167:R205)</f>
        <v>3.0369999999999994E-2</v>
      </c>
      <c r="T166" s="122">
        <f>SUM(T167:T205)</f>
        <v>0</v>
      </c>
      <c r="AR166" s="116" t="s">
        <v>14</v>
      </c>
      <c r="AT166" s="123" t="s">
        <v>72</v>
      </c>
      <c r="AU166" s="123" t="s">
        <v>78</v>
      </c>
      <c r="AY166" s="116" t="s">
        <v>132</v>
      </c>
      <c r="BK166" s="124">
        <f>SUM(BK167:BK205)</f>
        <v>0</v>
      </c>
    </row>
    <row r="167" spans="2:65" s="1" customFormat="1" ht="24.15" customHeight="1">
      <c r="B167" s="32"/>
      <c r="C167" s="127" t="s">
        <v>328</v>
      </c>
      <c r="D167" s="127" t="s">
        <v>134</v>
      </c>
      <c r="E167" s="128" t="s">
        <v>1414</v>
      </c>
      <c r="F167" s="129" t="s">
        <v>1415</v>
      </c>
      <c r="G167" s="130" t="s">
        <v>559</v>
      </c>
      <c r="H167" s="131">
        <v>2</v>
      </c>
      <c r="I167" s="132"/>
      <c r="J167" s="133">
        <f>ROUND(I167*H167,2)</f>
        <v>0</v>
      </c>
      <c r="K167" s="129" t="s">
        <v>138</v>
      </c>
      <c r="L167" s="32"/>
      <c r="M167" s="134" t="s">
        <v>19</v>
      </c>
      <c r="N167" s="135" t="s">
        <v>45</v>
      </c>
      <c r="P167" s="136">
        <f>O167*H167</f>
        <v>0</v>
      </c>
      <c r="Q167" s="136">
        <v>2.3000000000000001E-4</v>
      </c>
      <c r="R167" s="136">
        <f>Q167*H167</f>
        <v>4.6000000000000001E-4</v>
      </c>
      <c r="S167" s="136">
        <v>0</v>
      </c>
      <c r="T167" s="137">
        <f>S167*H167</f>
        <v>0</v>
      </c>
      <c r="AR167" s="138" t="s">
        <v>238</v>
      </c>
      <c r="AT167" s="138" t="s">
        <v>134</v>
      </c>
      <c r="AU167" s="138" t="s">
        <v>14</v>
      </c>
      <c r="AY167" s="17" t="s">
        <v>132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7" t="s">
        <v>14</v>
      </c>
      <c r="BK167" s="139">
        <f>ROUND(I167*H167,2)</f>
        <v>0</v>
      </c>
      <c r="BL167" s="17" t="s">
        <v>238</v>
      </c>
      <c r="BM167" s="138" t="s">
        <v>1416</v>
      </c>
    </row>
    <row r="168" spans="2:65" s="1" customFormat="1" ht="19.2">
      <c r="B168" s="32"/>
      <c r="D168" s="140" t="s">
        <v>141</v>
      </c>
      <c r="F168" s="141" t="s">
        <v>1417</v>
      </c>
      <c r="I168" s="142"/>
      <c r="L168" s="32"/>
      <c r="M168" s="143"/>
      <c r="T168" s="53"/>
      <c r="AT168" s="17" t="s">
        <v>141</v>
      </c>
      <c r="AU168" s="17" t="s">
        <v>14</v>
      </c>
    </row>
    <row r="169" spans="2:65" s="1" customFormat="1" ht="10.199999999999999">
      <c r="B169" s="32"/>
      <c r="D169" s="144" t="s">
        <v>143</v>
      </c>
      <c r="F169" s="145" t="s">
        <v>1418</v>
      </c>
      <c r="I169" s="142"/>
      <c r="L169" s="32"/>
      <c r="M169" s="143"/>
      <c r="T169" s="53"/>
      <c r="AT169" s="17" t="s">
        <v>143</v>
      </c>
      <c r="AU169" s="17" t="s">
        <v>14</v>
      </c>
    </row>
    <row r="170" spans="2:65" s="1" customFormat="1" ht="24.15" customHeight="1">
      <c r="B170" s="32"/>
      <c r="C170" s="127" t="s">
        <v>343</v>
      </c>
      <c r="D170" s="127" t="s">
        <v>134</v>
      </c>
      <c r="E170" s="128" t="s">
        <v>1419</v>
      </c>
      <c r="F170" s="129" t="s">
        <v>1420</v>
      </c>
      <c r="G170" s="130" t="s">
        <v>559</v>
      </c>
      <c r="H170" s="131">
        <v>30</v>
      </c>
      <c r="I170" s="132"/>
      <c r="J170" s="133">
        <f>ROUND(I170*H170,2)</f>
        <v>0</v>
      </c>
      <c r="K170" s="129" t="s">
        <v>138</v>
      </c>
      <c r="L170" s="32"/>
      <c r="M170" s="134" t="s">
        <v>19</v>
      </c>
      <c r="N170" s="135" t="s">
        <v>45</v>
      </c>
      <c r="P170" s="136">
        <f>O170*H170</f>
        <v>0</v>
      </c>
      <c r="Q170" s="136">
        <v>2.5999999999999998E-4</v>
      </c>
      <c r="R170" s="136">
        <f>Q170*H170</f>
        <v>7.7999999999999996E-3</v>
      </c>
      <c r="S170" s="136">
        <v>0</v>
      </c>
      <c r="T170" s="137">
        <f>S170*H170</f>
        <v>0</v>
      </c>
      <c r="AR170" s="138" t="s">
        <v>238</v>
      </c>
      <c r="AT170" s="138" t="s">
        <v>134</v>
      </c>
      <c r="AU170" s="138" t="s">
        <v>14</v>
      </c>
      <c r="AY170" s="17" t="s">
        <v>132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14</v>
      </c>
      <c r="BK170" s="139">
        <f>ROUND(I170*H170,2)</f>
        <v>0</v>
      </c>
      <c r="BL170" s="17" t="s">
        <v>238</v>
      </c>
      <c r="BM170" s="138" t="s">
        <v>1421</v>
      </c>
    </row>
    <row r="171" spans="2:65" s="1" customFormat="1" ht="19.2">
      <c r="B171" s="32"/>
      <c r="D171" s="140" t="s">
        <v>141</v>
      </c>
      <c r="F171" s="141" t="s">
        <v>1422</v>
      </c>
      <c r="I171" s="142"/>
      <c r="L171" s="32"/>
      <c r="M171" s="143"/>
      <c r="T171" s="53"/>
      <c r="AT171" s="17" t="s">
        <v>141</v>
      </c>
      <c r="AU171" s="17" t="s">
        <v>14</v>
      </c>
    </row>
    <row r="172" spans="2:65" s="1" customFormat="1" ht="10.199999999999999">
      <c r="B172" s="32"/>
      <c r="D172" s="144" t="s">
        <v>143</v>
      </c>
      <c r="F172" s="145" t="s">
        <v>1423</v>
      </c>
      <c r="I172" s="142"/>
      <c r="L172" s="32"/>
      <c r="M172" s="143"/>
      <c r="T172" s="53"/>
      <c r="AT172" s="17" t="s">
        <v>143</v>
      </c>
      <c r="AU172" s="17" t="s">
        <v>14</v>
      </c>
    </row>
    <row r="173" spans="2:65" s="1" customFormat="1" ht="24.15" customHeight="1">
      <c r="B173" s="32"/>
      <c r="C173" s="127" t="s">
        <v>353</v>
      </c>
      <c r="D173" s="127" t="s">
        <v>134</v>
      </c>
      <c r="E173" s="128" t="s">
        <v>1424</v>
      </c>
      <c r="F173" s="129" t="s">
        <v>1425</v>
      </c>
      <c r="G173" s="130" t="s">
        <v>559</v>
      </c>
      <c r="H173" s="131">
        <v>30</v>
      </c>
      <c r="I173" s="132"/>
      <c r="J173" s="133">
        <f>ROUND(I173*H173,2)</f>
        <v>0</v>
      </c>
      <c r="K173" s="129" t="s">
        <v>138</v>
      </c>
      <c r="L173" s="32"/>
      <c r="M173" s="134" t="s">
        <v>19</v>
      </c>
      <c r="N173" s="135" t="s">
        <v>45</v>
      </c>
      <c r="P173" s="136">
        <f>O173*H173</f>
        <v>0</v>
      </c>
      <c r="Q173" s="136">
        <v>2.9E-4</v>
      </c>
      <c r="R173" s="136">
        <f>Q173*H173</f>
        <v>8.6999999999999994E-3</v>
      </c>
      <c r="S173" s="136">
        <v>0</v>
      </c>
      <c r="T173" s="137">
        <f>S173*H173</f>
        <v>0</v>
      </c>
      <c r="AR173" s="138" t="s">
        <v>238</v>
      </c>
      <c r="AT173" s="138" t="s">
        <v>134</v>
      </c>
      <c r="AU173" s="138" t="s">
        <v>14</v>
      </c>
      <c r="AY173" s="17" t="s">
        <v>132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14</v>
      </c>
      <c r="BK173" s="139">
        <f>ROUND(I173*H173,2)</f>
        <v>0</v>
      </c>
      <c r="BL173" s="17" t="s">
        <v>238</v>
      </c>
      <c r="BM173" s="138" t="s">
        <v>1426</v>
      </c>
    </row>
    <row r="174" spans="2:65" s="1" customFormat="1" ht="19.2">
      <c r="B174" s="32"/>
      <c r="D174" s="140" t="s">
        <v>141</v>
      </c>
      <c r="F174" s="141" t="s">
        <v>1427</v>
      </c>
      <c r="I174" s="142"/>
      <c r="L174" s="32"/>
      <c r="M174" s="143"/>
      <c r="T174" s="53"/>
      <c r="AT174" s="17" t="s">
        <v>141</v>
      </c>
      <c r="AU174" s="17" t="s">
        <v>14</v>
      </c>
    </row>
    <row r="175" spans="2:65" s="1" customFormat="1" ht="10.199999999999999">
      <c r="B175" s="32"/>
      <c r="D175" s="144" t="s">
        <v>143</v>
      </c>
      <c r="F175" s="145" t="s">
        <v>1428</v>
      </c>
      <c r="I175" s="142"/>
      <c r="L175" s="32"/>
      <c r="M175" s="143"/>
      <c r="T175" s="53"/>
      <c r="AT175" s="17" t="s">
        <v>143</v>
      </c>
      <c r="AU175" s="17" t="s">
        <v>14</v>
      </c>
    </row>
    <row r="176" spans="2:65" s="1" customFormat="1" ht="24.15" customHeight="1">
      <c r="B176" s="32"/>
      <c r="C176" s="127" t="s">
        <v>364</v>
      </c>
      <c r="D176" s="127" t="s">
        <v>134</v>
      </c>
      <c r="E176" s="128" t="s">
        <v>1429</v>
      </c>
      <c r="F176" s="129" t="s">
        <v>1430</v>
      </c>
      <c r="G176" s="130" t="s">
        <v>559</v>
      </c>
      <c r="H176" s="131">
        <v>2</v>
      </c>
      <c r="I176" s="132"/>
      <c r="J176" s="133">
        <f>ROUND(I176*H176,2)</f>
        <v>0</v>
      </c>
      <c r="K176" s="129" t="s">
        <v>138</v>
      </c>
      <c r="L176" s="32"/>
      <c r="M176" s="134" t="s">
        <v>19</v>
      </c>
      <c r="N176" s="135" t="s">
        <v>45</v>
      </c>
      <c r="P176" s="136">
        <f>O176*H176</f>
        <v>0</v>
      </c>
      <c r="Q176" s="136">
        <v>2.2000000000000001E-4</v>
      </c>
      <c r="R176" s="136">
        <f>Q176*H176</f>
        <v>4.4000000000000002E-4</v>
      </c>
      <c r="S176" s="136">
        <v>0</v>
      </c>
      <c r="T176" s="137">
        <f>S176*H176</f>
        <v>0</v>
      </c>
      <c r="AR176" s="138" t="s">
        <v>238</v>
      </c>
      <c r="AT176" s="138" t="s">
        <v>134</v>
      </c>
      <c r="AU176" s="138" t="s">
        <v>14</v>
      </c>
      <c r="AY176" s="17" t="s">
        <v>132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7" t="s">
        <v>14</v>
      </c>
      <c r="BK176" s="139">
        <f>ROUND(I176*H176,2)</f>
        <v>0</v>
      </c>
      <c r="BL176" s="17" t="s">
        <v>238</v>
      </c>
      <c r="BM176" s="138" t="s">
        <v>1431</v>
      </c>
    </row>
    <row r="177" spans="2:65" s="1" customFormat="1" ht="19.2">
      <c r="B177" s="32"/>
      <c r="D177" s="140" t="s">
        <v>141</v>
      </c>
      <c r="F177" s="141" t="s">
        <v>1432</v>
      </c>
      <c r="I177" s="142"/>
      <c r="L177" s="32"/>
      <c r="M177" s="143"/>
      <c r="T177" s="53"/>
      <c r="AT177" s="17" t="s">
        <v>141</v>
      </c>
      <c r="AU177" s="17" t="s">
        <v>14</v>
      </c>
    </row>
    <row r="178" spans="2:65" s="1" customFormat="1" ht="10.199999999999999">
      <c r="B178" s="32"/>
      <c r="D178" s="144" t="s">
        <v>143</v>
      </c>
      <c r="F178" s="145" t="s">
        <v>1433</v>
      </c>
      <c r="I178" s="142"/>
      <c r="L178" s="32"/>
      <c r="M178" s="143"/>
      <c r="T178" s="53"/>
      <c r="AT178" s="17" t="s">
        <v>143</v>
      </c>
      <c r="AU178" s="17" t="s">
        <v>14</v>
      </c>
    </row>
    <row r="179" spans="2:65" s="1" customFormat="1" ht="24.15" customHeight="1">
      <c r="B179" s="32"/>
      <c r="C179" s="127" t="s">
        <v>375</v>
      </c>
      <c r="D179" s="127" t="s">
        <v>134</v>
      </c>
      <c r="E179" s="128" t="s">
        <v>1434</v>
      </c>
      <c r="F179" s="129" t="s">
        <v>1435</v>
      </c>
      <c r="G179" s="130" t="s">
        <v>559</v>
      </c>
      <c r="H179" s="131">
        <v>2</v>
      </c>
      <c r="I179" s="132"/>
      <c r="J179" s="133">
        <f>ROUND(I179*H179,2)</f>
        <v>0</v>
      </c>
      <c r="K179" s="129" t="s">
        <v>138</v>
      </c>
      <c r="L179" s="32"/>
      <c r="M179" s="134" t="s">
        <v>19</v>
      </c>
      <c r="N179" s="135" t="s">
        <v>45</v>
      </c>
      <c r="P179" s="136">
        <f>O179*H179</f>
        <v>0</v>
      </c>
      <c r="Q179" s="136">
        <v>1.9000000000000001E-4</v>
      </c>
      <c r="R179" s="136">
        <f>Q179*H179</f>
        <v>3.8000000000000002E-4</v>
      </c>
      <c r="S179" s="136">
        <v>0</v>
      </c>
      <c r="T179" s="137">
        <f>S179*H179</f>
        <v>0</v>
      </c>
      <c r="AR179" s="138" t="s">
        <v>238</v>
      </c>
      <c r="AT179" s="138" t="s">
        <v>134</v>
      </c>
      <c r="AU179" s="138" t="s">
        <v>14</v>
      </c>
      <c r="AY179" s="17" t="s">
        <v>132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14</v>
      </c>
      <c r="BK179" s="139">
        <f>ROUND(I179*H179,2)</f>
        <v>0</v>
      </c>
      <c r="BL179" s="17" t="s">
        <v>238</v>
      </c>
      <c r="BM179" s="138" t="s">
        <v>1436</v>
      </c>
    </row>
    <row r="180" spans="2:65" s="1" customFormat="1" ht="19.2">
      <c r="B180" s="32"/>
      <c r="D180" s="140" t="s">
        <v>141</v>
      </c>
      <c r="F180" s="141" t="s">
        <v>1437</v>
      </c>
      <c r="I180" s="142"/>
      <c r="L180" s="32"/>
      <c r="M180" s="143"/>
      <c r="T180" s="53"/>
      <c r="AT180" s="17" t="s">
        <v>141</v>
      </c>
      <c r="AU180" s="17" t="s">
        <v>14</v>
      </c>
    </row>
    <row r="181" spans="2:65" s="1" customFormat="1" ht="10.199999999999999">
      <c r="B181" s="32"/>
      <c r="D181" s="144" t="s">
        <v>143</v>
      </c>
      <c r="F181" s="145" t="s">
        <v>1438</v>
      </c>
      <c r="I181" s="142"/>
      <c r="L181" s="32"/>
      <c r="M181" s="143"/>
      <c r="T181" s="53"/>
      <c r="AT181" s="17" t="s">
        <v>143</v>
      </c>
      <c r="AU181" s="17" t="s">
        <v>14</v>
      </c>
    </row>
    <row r="182" spans="2:65" s="1" customFormat="1" ht="21.75" customHeight="1">
      <c r="B182" s="32"/>
      <c r="C182" s="127" t="s">
        <v>381</v>
      </c>
      <c r="D182" s="127" t="s">
        <v>134</v>
      </c>
      <c r="E182" s="128" t="s">
        <v>1439</v>
      </c>
      <c r="F182" s="129" t="s">
        <v>1440</v>
      </c>
      <c r="G182" s="130" t="s">
        <v>559</v>
      </c>
      <c r="H182" s="131">
        <v>1</v>
      </c>
      <c r="I182" s="132"/>
      <c r="J182" s="133">
        <f>ROUND(I182*H182,2)</f>
        <v>0</v>
      </c>
      <c r="K182" s="129" t="s">
        <v>138</v>
      </c>
      <c r="L182" s="32"/>
      <c r="M182" s="134" t="s">
        <v>19</v>
      </c>
      <c r="N182" s="135" t="s">
        <v>45</v>
      </c>
      <c r="P182" s="136">
        <f>O182*H182</f>
        <v>0</v>
      </c>
      <c r="Q182" s="136">
        <v>1.8000000000000001E-4</v>
      </c>
      <c r="R182" s="136">
        <f>Q182*H182</f>
        <v>1.8000000000000001E-4</v>
      </c>
      <c r="S182" s="136">
        <v>0</v>
      </c>
      <c r="T182" s="137">
        <f>S182*H182</f>
        <v>0</v>
      </c>
      <c r="AR182" s="138" t="s">
        <v>238</v>
      </c>
      <c r="AT182" s="138" t="s">
        <v>134</v>
      </c>
      <c r="AU182" s="138" t="s">
        <v>14</v>
      </c>
      <c r="AY182" s="17" t="s">
        <v>132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14</v>
      </c>
      <c r="BK182" s="139">
        <f>ROUND(I182*H182,2)</f>
        <v>0</v>
      </c>
      <c r="BL182" s="17" t="s">
        <v>238</v>
      </c>
      <c r="BM182" s="138" t="s">
        <v>1441</v>
      </c>
    </row>
    <row r="183" spans="2:65" s="1" customFormat="1" ht="10.199999999999999">
      <c r="B183" s="32"/>
      <c r="D183" s="140" t="s">
        <v>141</v>
      </c>
      <c r="F183" s="141" t="s">
        <v>1442</v>
      </c>
      <c r="I183" s="142"/>
      <c r="L183" s="32"/>
      <c r="M183" s="143"/>
      <c r="T183" s="53"/>
      <c r="AT183" s="17" t="s">
        <v>141</v>
      </c>
      <c r="AU183" s="17" t="s">
        <v>14</v>
      </c>
    </row>
    <row r="184" spans="2:65" s="1" customFormat="1" ht="10.199999999999999">
      <c r="B184" s="32"/>
      <c r="D184" s="144" t="s">
        <v>143</v>
      </c>
      <c r="F184" s="145" t="s">
        <v>1443</v>
      </c>
      <c r="I184" s="142"/>
      <c r="L184" s="32"/>
      <c r="M184" s="143"/>
      <c r="T184" s="53"/>
      <c r="AT184" s="17" t="s">
        <v>143</v>
      </c>
      <c r="AU184" s="17" t="s">
        <v>14</v>
      </c>
    </row>
    <row r="185" spans="2:65" s="1" customFormat="1" ht="19.2">
      <c r="B185" s="32"/>
      <c r="D185" s="140" t="s">
        <v>1301</v>
      </c>
      <c r="F185" s="180" t="s">
        <v>1302</v>
      </c>
      <c r="I185" s="142"/>
      <c r="L185" s="32"/>
      <c r="M185" s="143"/>
      <c r="T185" s="53"/>
      <c r="AT185" s="17" t="s">
        <v>1301</v>
      </c>
      <c r="AU185" s="17" t="s">
        <v>14</v>
      </c>
    </row>
    <row r="186" spans="2:65" s="1" customFormat="1" ht="21.75" customHeight="1">
      <c r="B186" s="32"/>
      <c r="C186" s="127" t="s">
        <v>386</v>
      </c>
      <c r="D186" s="127" t="s">
        <v>134</v>
      </c>
      <c r="E186" s="128" t="s">
        <v>1444</v>
      </c>
      <c r="F186" s="129" t="s">
        <v>1445</v>
      </c>
      <c r="G186" s="130" t="s">
        <v>559</v>
      </c>
      <c r="H186" s="131">
        <v>4</v>
      </c>
      <c r="I186" s="132"/>
      <c r="J186" s="133">
        <f>ROUND(I186*H186,2)</f>
        <v>0</v>
      </c>
      <c r="K186" s="129" t="s">
        <v>138</v>
      </c>
      <c r="L186" s="32"/>
      <c r="M186" s="134" t="s">
        <v>19</v>
      </c>
      <c r="N186" s="135" t="s">
        <v>45</v>
      </c>
      <c r="P186" s="136">
        <f>O186*H186</f>
        <v>0</v>
      </c>
      <c r="Q186" s="136">
        <v>3.4000000000000002E-4</v>
      </c>
      <c r="R186" s="136">
        <f>Q186*H186</f>
        <v>1.3600000000000001E-3</v>
      </c>
      <c r="S186" s="136">
        <v>0</v>
      </c>
      <c r="T186" s="137">
        <f>S186*H186</f>
        <v>0</v>
      </c>
      <c r="AR186" s="138" t="s">
        <v>238</v>
      </c>
      <c r="AT186" s="138" t="s">
        <v>134</v>
      </c>
      <c r="AU186" s="138" t="s">
        <v>14</v>
      </c>
      <c r="AY186" s="17" t="s">
        <v>132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14</v>
      </c>
      <c r="BK186" s="139">
        <f>ROUND(I186*H186,2)</f>
        <v>0</v>
      </c>
      <c r="BL186" s="17" t="s">
        <v>238</v>
      </c>
      <c r="BM186" s="138" t="s">
        <v>1446</v>
      </c>
    </row>
    <row r="187" spans="2:65" s="1" customFormat="1" ht="19.2">
      <c r="B187" s="32"/>
      <c r="D187" s="140" t="s">
        <v>141</v>
      </c>
      <c r="F187" s="141" t="s">
        <v>1447</v>
      </c>
      <c r="I187" s="142"/>
      <c r="L187" s="32"/>
      <c r="M187" s="143"/>
      <c r="T187" s="53"/>
      <c r="AT187" s="17" t="s">
        <v>141</v>
      </c>
      <c r="AU187" s="17" t="s">
        <v>14</v>
      </c>
    </row>
    <row r="188" spans="2:65" s="1" customFormat="1" ht="10.199999999999999">
      <c r="B188" s="32"/>
      <c r="D188" s="144" t="s">
        <v>143</v>
      </c>
      <c r="F188" s="145" t="s">
        <v>1448</v>
      </c>
      <c r="I188" s="142"/>
      <c r="L188" s="32"/>
      <c r="M188" s="143"/>
      <c r="T188" s="53"/>
      <c r="AT188" s="17" t="s">
        <v>143</v>
      </c>
      <c r="AU188" s="17" t="s">
        <v>14</v>
      </c>
    </row>
    <row r="189" spans="2:65" s="1" customFormat="1" ht="19.2">
      <c r="B189" s="32"/>
      <c r="D189" s="140" t="s">
        <v>1301</v>
      </c>
      <c r="F189" s="180" t="s">
        <v>1302</v>
      </c>
      <c r="I189" s="142"/>
      <c r="L189" s="32"/>
      <c r="M189" s="143"/>
      <c r="T189" s="53"/>
      <c r="AT189" s="17" t="s">
        <v>1301</v>
      </c>
      <c r="AU189" s="17" t="s">
        <v>14</v>
      </c>
    </row>
    <row r="190" spans="2:65" s="1" customFormat="1" ht="21.75" customHeight="1">
      <c r="B190" s="32"/>
      <c r="C190" s="127" t="s">
        <v>392</v>
      </c>
      <c r="D190" s="127" t="s">
        <v>134</v>
      </c>
      <c r="E190" s="128" t="s">
        <v>1449</v>
      </c>
      <c r="F190" s="129" t="s">
        <v>1450</v>
      </c>
      <c r="G190" s="130" t="s">
        <v>559</v>
      </c>
      <c r="H190" s="131">
        <v>12</v>
      </c>
      <c r="I190" s="132"/>
      <c r="J190" s="133">
        <f>ROUND(I190*H190,2)</f>
        <v>0</v>
      </c>
      <c r="K190" s="129" t="s">
        <v>138</v>
      </c>
      <c r="L190" s="32"/>
      <c r="M190" s="134" t="s">
        <v>19</v>
      </c>
      <c r="N190" s="135" t="s">
        <v>45</v>
      </c>
      <c r="P190" s="136">
        <f>O190*H190</f>
        <v>0</v>
      </c>
      <c r="Q190" s="136">
        <v>5.0000000000000001E-4</v>
      </c>
      <c r="R190" s="136">
        <f>Q190*H190</f>
        <v>6.0000000000000001E-3</v>
      </c>
      <c r="S190" s="136">
        <v>0</v>
      </c>
      <c r="T190" s="137">
        <f>S190*H190</f>
        <v>0</v>
      </c>
      <c r="AR190" s="138" t="s">
        <v>238</v>
      </c>
      <c r="AT190" s="138" t="s">
        <v>134</v>
      </c>
      <c r="AU190" s="138" t="s">
        <v>14</v>
      </c>
      <c r="AY190" s="17" t="s">
        <v>132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14</v>
      </c>
      <c r="BK190" s="139">
        <f>ROUND(I190*H190,2)</f>
        <v>0</v>
      </c>
      <c r="BL190" s="17" t="s">
        <v>238</v>
      </c>
      <c r="BM190" s="138" t="s">
        <v>1451</v>
      </c>
    </row>
    <row r="191" spans="2:65" s="1" customFormat="1" ht="19.2">
      <c r="B191" s="32"/>
      <c r="D191" s="140" t="s">
        <v>141</v>
      </c>
      <c r="F191" s="141" t="s">
        <v>1452</v>
      </c>
      <c r="I191" s="142"/>
      <c r="L191" s="32"/>
      <c r="M191" s="143"/>
      <c r="T191" s="53"/>
      <c r="AT191" s="17" t="s">
        <v>141</v>
      </c>
      <c r="AU191" s="17" t="s">
        <v>14</v>
      </c>
    </row>
    <row r="192" spans="2:65" s="1" customFormat="1" ht="10.199999999999999">
      <c r="B192" s="32"/>
      <c r="D192" s="144" t="s">
        <v>143</v>
      </c>
      <c r="F192" s="145" t="s">
        <v>1453</v>
      </c>
      <c r="I192" s="142"/>
      <c r="L192" s="32"/>
      <c r="M192" s="143"/>
      <c r="T192" s="53"/>
      <c r="AT192" s="17" t="s">
        <v>143</v>
      </c>
      <c r="AU192" s="17" t="s">
        <v>14</v>
      </c>
    </row>
    <row r="193" spans="2:65" s="1" customFormat="1" ht="24.15" customHeight="1">
      <c r="B193" s="32"/>
      <c r="C193" s="127" t="s">
        <v>397</v>
      </c>
      <c r="D193" s="127" t="s">
        <v>134</v>
      </c>
      <c r="E193" s="128" t="s">
        <v>1454</v>
      </c>
      <c r="F193" s="129" t="s">
        <v>1455</v>
      </c>
      <c r="G193" s="130" t="s">
        <v>559</v>
      </c>
      <c r="H193" s="131">
        <v>1</v>
      </c>
      <c r="I193" s="132"/>
      <c r="J193" s="133">
        <f>ROUND(I193*H193,2)</f>
        <v>0</v>
      </c>
      <c r="K193" s="129" t="s">
        <v>138</v>
      </c>
      <c r="L193" s="32"/>
      <c r="M193" s="134" t="s">
        <v>19</v>
      </c>
      <c r="N193" s="135" t="s">
        <v>45</v>
      </c>
      <c r="P193" s="136">
        <f>O193*H193</f>
        <v>0</v>
      </c>
      <c r="Q193" s="136">
        <v>4.0000000000000002E-4</v>
      </c>
      <c r="R193" s="136">
        <f>Q193*H193</f>
        <v>4.0000000000000002E-4</v>
      </c>
      <c r="S193" s="136">
        <v>0</v>
      </c>
      <c r="T193" s="137">
        <f>S193*H193</f>
        <v>0</v>
      </c>
      <c r="AR193" s="138" t="s">
        <v>238</v>
      </c>
      <c r="AT193" s="138" t="s">
        <v>134</v>
      </c>
      <c r="AU193" s="138" t="s">
        <v>14</v>
      </c>
      <c r="AY193" s="17" t="s">
        <v>132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14</v>
      </c>
      <c r="BK193" s="139">
        <f>ROUND(I193*H193,2)</f>
        <v>0</v>
      </c>
      <c r="BL193" s="17" t="s">
        <v>238</v>
      </c>
      <c r="BM193" s="138" t="s">
        <v>1456</v>
      </c>
    </row>
    <row r="194" spans="2:65" s="1" customFormat="1" ht="19.2">
      <c r="B194" s="32"/>
      <c r="D194" s="140" t="s">
        <v>141</v>
      </c>
      <c r="F194" s="141" t="s">
        <v>1457</v>
      </c>
      <c r="I194" s="142"/>
      <c r="L194" s="32"/>
      <c r="M194" s="143"/>
      <c r="T194" s="53"/>
      <c r="AT194" s="17" t="s">
        <v>141</v>
      </c>
      <c r="AU194" s="17" t="s">
        <v>14</v>
      </c>
    </row>
    <row r="195" spans="2:65" s="1" customFormat="1" ht="10.199999999999999">
      <c r="B195" s="32"/>
      <c r="D195" s="144" t="s">
        <v>143</v>
      </c>
      <c r="F195" s="145" t="s">
        <v>1458</v>
      </c>
      <c r="I195" s="142"/>
      <c r="L195" s="32"/>
      <c r="M195" s="143"/>
      <c r="T195" s="53"/>
      <c r="AT195" s="17" t="s">
        <v>143</v>
      </c>
      <c r="AU195" s="17" t="s">
        <v>14</v>
      </c>
    </row>
    <row r="196" spans="2:65" s="1" customFormat="1" ht="19.2">
      <c r="B196" s="32"/>
      <c r="D196" s="140" t="s">
        <v>1301</v>
      </c>
      <c r="F196" s="180" t="s">
        <v>1302</v>
      </c>
      <c r="I196" s="142"/>
      <c r="L196" s="32"/>
      <c r="M196" s="143"/>
      <c r="T196" s="53"/>
      <c r="AT196" s="17" t="s">
        <v>1301</v>
      </c>
      <c r="AU196" s="17" t="s">
        <v>14</v>
      </c>
    </row>
    <row r="197" spans="2:65" s="1" customFormat="1" ht="24.15" customHeight="1">
      <c r="B197" s="32"/>
      <c r="C197" s="127" t="s">
        <v>403</v>
      </c>
      <c r="D197" s="127" t="s">
        <v>134</v>
      </c>
      <c r="E197" s="128" t="s">
        <v>1459</v>
      </c>
      <c r="F197" s="129" t="s">
        <v>1460</v>
      </c>
      <c r="G197" s="130" t="s">
        <v>559</v>
      </c>
      <c r="H197" s="131">
        <v>6</v>
      </c>
      <c r="I197" s="132"/>
      <c r="J197" s="133">
        <f>ROUND(I197*H197,2)</f>
        <v>0</v>
      </c>
      <c r="K197" s="129" t="s">
        <v>138</v>
      </c>
      <c r="L197" s="32"/>
      <c r="M197" s="134" t="s">
        <v>19</v>
      </c>
      <c r="N197" s="135" t="s">
        <v>45</v>
      </c>
      <c r="P197" s="136">
        <f>O197*H197</f>
        <v>0</v>
      </c>
      <c r="Q197" s="136">
        <v>5.2999999999999998E-4</v>
      </c>
      <c r="R197" s="136">
        <f>Q197*H197</f>
        <v>3.1799999999999997E-3</v>
      </c>
      <c r="S197" s="136">
        <v>0</v>
      </c>
      <c r="T197" s="137">
        <f>S197*H197</f>
        <v>0</v>
      </c>
      <c r="AR197" s="138" t="s">
        <v>238</v>
      </c>
      <c r="AT197" s="138" t="s">
        <v>134</v>
      </c>
      <c r="AU197" s="138" t="s">
        <v>14</v>
      </c>
      <c r="AY197" s="17" t="s">
        <v>132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14</v>
      </c>
      <c r="BK197" s="139">
        <f>ROUND(I197*H197,2)</f>
        <v>0</v>
      </c>
      <c r="BL197" s="17" t="s">
        <v>238</v>
      </c>
      <c r="BM197" s="138" t="s">
        <v>1461</v>
      </c>
    </row>
    <row r="198" spans="2:65" s="1" customFormat="1" ht="19.2">
      <c r="B198" s="32"/>
      <c r="D198" s="140" t="s">
        <v>141</v>
      </c>
      <c r="F198" s="141" t="s">
        <v>1462</v>
      </c>
      <c r="I198" s="142"/>
      <c r="L198" s="32"/>
      <c r="M198" s="143"/>
      <c r="T198" s="53"/>
      <c r="AT198" s="17" t="s">
        <v>141</v>
      </c>
      <c r="AU198" s="17" t="s">
        <v>14</v>
      </c>
    </row>
    <row r="199" spans="2:65" s="1" customFormat="1" ht="10.199999999999999">
      <c r="B199" s="32"/>
      <c r="D199" s="144" t="s">
        <v>143</v>
      </c>
      <c r="F199" s="145" t="s">
        <v>1463</v>
      </c>
      <c r="I199" s="142"/>
      <c r="L199" s="32"/>
      <c r="M199" s="143"/>
      <c r="T199" s="53"/>
      <c r="AT199" s="17" t="s">
        <v>143</v>
      </c>
      <c r="AU199" s="17" t="s">
        <v>14</v>
      </c>
    </row>
    <row r="200" spans="2:65" s="1" customFormat="1" ht="24.15" customHeight="1">
      <c r="B200" s="32"/>
      <c r="C200" s="127" t="s">
        <v>408</v>
      </c>
      <c r="D200" s="127" t="s">
        <v>134</v>
      </c>
      <c r="E200" s="128" t="s">
        <v>1464</v>
      </c>
      <c r="F200" s="129" t="s">
        <v>1465</v>
      </c>
      <c r="G200" s="130" t="s">
        <v>559</v>
      </c>
      <c r="H200" s="131">
        <v>1</v>
      </c>
      <c r="I200" s="132"/>
      <c r="J200" s="133">
        <f>ROUND(I200*H200,2)</f>
        <v>0</v>
      </c>
      <c r="K200" s="129" t="s">
        <v>138</v>
      </c>
      <c r="L200" s="32"/>
      <c r="M200" s="134" t="s">
        <v>19</v>
      </c>
      <c r="N200" s="135" t="s">
        <v>45</v>
      </c>
      <c r="P200" s="136">
        <f>O200*H200</f>
        <v>0</v>
      </c>
      <c r="Q200" s="136">
        <v>1.47E-3</v>
      </c>
      <c r="R200" s="136">
        <f>Q200*H200</f>
        <v>1.47E-3</v>
      </c>
      <c r="S200" s="136">
        <v>0</v>
      </c>
      <c r="T200" s="137">
        <f>S200*H200</f>
        <v>0</v>
      </c>
      <c r="AR200" s="138" t="s">
        <v>238</v>
      </c>
      <c r="AT200" s="138" t="s">
        <v>134</v>
      </c>
      <c r="AU200" s="138" t="s">
        <v>14</v>
      </c>
      <c r="AY200" s="17" t="s">
        <v>132</v>
      </c>
      <c r="BE200" s="139">
        <f>IF(N200="základní",J200,0)</f>
        <v>0</v>
      </c>
      <c r="BF200" s="139">
        <f>IF(N200="snížená",J200,0)</f>
        <v>0</v>
      </c>
      <c r="BG200" s="139">
        <f>IF(N200="zákl. přenesená",J200,0)</f>
        <v>0</v>
      </c>
      <c r="BH200" s="139">
        <f>IF(N200="sníž. přenesená",J200,0)</f>
        <v>0</v>
      </c>
      <c r="BI200" s="139">
        <f>IF(N200="nulová",J200,0)</f>
        <v>0</v>
      </c>
      <c r="BJ200" s="17" t="s">
        <v>14</v>
      </c>
      <c r="BK200" s="139">
        <f>ROUND(I200*H200,2)</f>
        <v>0</v>
      </c>
      <c r="BL200" s="17" t="s">
        <v>238</v>
      </c>
      <c r="BM200" s="138" t="s">
        <v>1466</v>
      </c>
    </row>
    <row r="201" spans="2:65" s="1" customFormat="1" ht="19.2">
      <c r="B201" s="32"/>
      <c r="D201" s="140" t="s">
        <v>141</v>
      </c>
      <c r="F201" s="141" t="s">
        <v>1467</v>
      </c>
      <c r="I201" s="142"/>
      <c r="L201" s="32"/>
      <c r="M201" s="143"/>
      <c r="T201" s="53"/>
      <c r="AT201" s="17" t="s">
        <v>141</v>
      </c>
      <c r="AU201" s="17" t="s">
        <v>14</v>
      </c>
    </row>
    <row r="202" spans="2:65" s="1" customFormat="1" ht="10.199999999999999">
      <c r="B202" s="32"/>
      <c r="D202" s="144" t="s">
        <v>143</v>
      </c>
      <c r="F202" s="145" t="s">
        <v>1468</v>
      </c>
      <c r="I202" s="142"/>
      <c r="L202" s="32"/>
      <c r="M202" s="143"/>
      <c r="T202" s="53"/>
      <c r="AT202" s="17" t="s">
        <v>143</v>
      </c>
      <c r="AU202" s="17" t="s">
        <v>14</v>
      </c>
    </row>
    <row r="203" spans="2:65" s="1" customFormat="1" ht="21.75" customHeight="1">
      <c r="B203" s="32"/>
      <c r="C203" s="127" t="s">
        <v>417</v>
      </c>
      <c r="D203" s="127" t="s">
        <v>134</v>
      </c>
      <c r="E203" s="128" t="s">
        <v>1469</v>
      </c>
      <c r="F203" s="129" t="s">
        <v>1470</v>
      </c>
      <c r="G203" s="130" t="s">
        <v>193</v>
      </c>
      <c r="H203" s="131">
        <v>0.03</v>
      </c>
      <c r="I203" s="132"/>
      <c r="J203" s="133">
        <f>ROUND(I203*H203,2)</f>
        <v>0</v>
      </c>
      <c r="K203" s="129" t="s">
        <v>138</v>
      </c>
      <c r="L203" s="32"/>
      <c r="M203" s="134" t="s">
        <v>19</v>
      </c>
      <c r="N203" s="135" t="s">
        <v>45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238</v>
      </c>
      <c r="AT203" s="138" t="s">
        <v>134</v>
      </c>
      <c r="AU203" s="138" t="s">
        <v>14</v>
      </c>
      <c r="AY203" s="17" t="s">
        <v>132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7" t="s">
        <v>14</v>
      </c>
      <c r="BK203" s="139">
        <f>ROUND(I203*H203,2)</f>
        <v>0</v>
      </c>
      <c r="BL203" s="17" t="s">
        <v>238</v>
      </c>
      <c r="BM203" s="138" t="s">
        <v>1471</v>
      </c>
    </row>
    <row r="204" spans="2:65" s="1" customFormat="1" ht="28.8">
      <c r="B204" s="32"/>
      <c r="D204" s="140" t="s">
        <v>141</v>
      </c>
      <c r="F204" s="141" t="s">
        <v>1472</v>
      </c>
      <c r="I204" s="142"/>
      <c r="L204" s="32"/>
      <c r="M204" s="143"/>
      <c r="T204" s="53"/>
      <c r="AT204" s="17" t="s">
        <v>141</v>
      </c>
      <c r="AU204" s="17" t="s">
        <v>14</v>
      </c>
    </row>
    <row r="205" spans="2:65" s="1" customFormat="1" ht="10.199999999999999">
      <c r="B205" s="32"/>
      <c r="D205" s="144" t="s">
        <v>143</v>
      </c>
      <c r="F205" s="145" t="s">
        <v>1473</v>
      </c>
      <c r="I205" s="142"/>
      <c r="L205" s="32"/>
      <c r="M205" s="143"/>
      <c r="T205" s="53"/>
      <c r="AT205" s="17" t="s">
        <v>143</v>
      </c>
      <c r="AU205" s="17" t="s">
        <v>14</v>
      </c>
    </row>
    <row r="206" spans="2:65" s="11" customFormat="1" ht="22.8" customHeight="1">
      <c r="B206" s="115"/>
      <c r="D206" s="116" t="s">
        <v>72</v>
      </c>
      <c r="E206" s="125" t="s">
        <v>1474</v>
      </c>
      <c r="F206" s="125" t="s">
        <v>1475</v>
      </c>
      <c r="I206" s="118"/>
      <c r="J206" s="126">
        <f>BK206</f>
        <v>0</v>
      </c>
      <c r="L206" s="115"/>
      <c r="M206" s="120"/>
      <c r="P206" s="121">
        <f>SUM(P207:P209)</f>
        <v>0</v>
      </c>
      <c r="R206" s="121">
        <f>SUM(R207:R209)</f>
        <v>0</v>
      </c>
      <c r="T206" s="122">
        <f>SUM(T207:T209)</f>
        <v>0</v>
      </c>
      <c r="AR206" s="116" t="s">
        <v>14</v>
      </c>
      <c r="AT206" s="123" t="s">
        <v>72</v>
      </c>
      <c r="AU206" s="123" t="s">
        <v>78</v>
      </c>
      <c r="AY206" s="116" t="s">
        <v>132</v>
      </c>
      <c r="BK206" s="124">
        <f>SUM(BK207:BK209)</f>
        <v>0</v>
      </c>
    </row>
    <row r="207" spans="2:65" s="1" customFormat="1" ht="24.15" customHeight="1">
      <c r="B207" s="32"/>
      <c r="C207" s="127" t="s">
        <v>421</v>
      </c>
      <c r="D207" s="127" t="s">
        <v>134</v>
      </c>
      <c r="E207" s="128" t="s">
        <v>1476</v>
      </c>
      <c r="F207" s="129" t="s">
        <v>1477</v>
      </c>
      <c r="G207" s="130" t="s">
        <v>559</v>
      </c>
      <c r="H207" s="131">
        <v>30</v>
      </c>
      <c r="I207" s="132"/>
      <c r="J207" s="133">
        <f>ROUND(I207*H207,2)</f>
        <v>0</v>
      </c>
      <c r="K207" s="129" t="s">
        <v>138</v>
      </c>
      <c r="L207" s="32"/>
      <c r="M207" s="134" t="s">
        <v>19</v>
      </c>
      <c r="N207" s="135" t="s">
        <v>45</v>
      </c>
      <c r="P207" s="136">
        <f>O207*H207</f>
        <v>0</v>
      </c>
      <c r="Q207" s="136">
        <v>0</v>
      </c>
      <c r="R207" s="136">
        <f>Q207*H207</f>
        <v>0</v>
      </c>
      <c r="S207" s="136">
        <v>0</v>
      </c>
      <c r="T207" s="137">
        <f>S207*H207</f>
        <v>0</v>
      </c>
      <c r="AR207" s="138" t="s">
        <v>238</v>
      </c>
      <c r="AT207" s="138" t="s">
        <v>134</v>
      </c>
      <c r="AU207" s="138" t="s">
        <v>14</v>
      </c>
      <c r="AY207" s="17" t="s">
        <v>132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14</v>
      </c>
      <c r="BK207" s="139">
        <f>ROUND(I207*H207,2)</f>
        <v>0</v>
      </c>
      <c r="BL207" s="17" t="s">
        <v>238</v>
      </c>
      <c r="BM207" s="138" t="s">
        <v>1478</v>
      </c>
    </row>
    <row r="208" spans="2:65" s="1" customFormat="1" ht="19.2">
      <c r="B208" s="32"/>
      <c r="D208" s="140" t="s">
        <v>141</v>
      </c>
      <c r="F208" s="141" t="s">
        <v>1479</v>
      </c>
      <c r="I208" s="142"/>
      <c r="L208" s="32"/>
      <c r="M208" s="143"/>
      <c r="T208" s="53"/>
      <c r="AT208" s="17" t="s">
        <v>141</v>
      </c>
      <c r="AU208" s="17" t="s">
        <v>14</v>
      </c>
    </row>
    <row r="209" spans="2:65" s="1" customFormat="1" ht="10.199999999999999">
      <c r="B209" s="32"/>
      <c r="D209" s="144" t="s">
        <v>143</v>
      </c>
      <c r="F209" s="145" t="s">
        <v>1480</v>
      </c>
      <c r="I209" s="142"/>
      <c r="L209" s="32"/>
      <c r="M209" s="143"/>
      <c r="T209" s="53"/>
      <c r="AT209" s="17" t="s">
        <v>143</v>
      </c>
      <c r="AU209" s="17" t="s">
        <v>14</v>
      </c>
    </row>
    <row r="210" spans="2:65" s="11" customFormat="1" ht="25.95" customHeight="1">
      <c r="B210" s="115"/>
      <c r="D210" s="116" t="s">
        <v>72</v>
      </c>
      <c r="E210" s="117" t="s">
        <v>1481</v>
      </c>
      <c r="F210" s="117" t="s">
        <v>1482</v>
      </c>
      <c r="I210" s="118"/>
      <c r="J210" s="119">
        <f>BK210</f>
        <v>0</v>
      </c>
      <c r="L210" s="115"/>
      <c r="M210" s="120"/>
      <c r="P210" s="121">
        <f>SUM(P211:P218)</f>
        <v>0</v>
      </c>
      <c r="R210" s="121">
        <f>SUM(R211:R218)</f>
        <v>0</v>
      </c>
      <c r="T210" s="122">
        <f>SUM(T211:T218)</f>
        <v>0</v>
      </c>
      <c r="AR210" s="116" t="s">
        <v>139</v>
      </c>
      <c r="AT210" s="123" t="s">
        <v>72</v>
      </c>
      <c r="AU210" s="123" t="s">
        <v>73</v>
      </c>
      <c r="AY210" s="116" t="s">
        <v>132</v>
      </c>
      <c r="BK210" s="124">
        <f>SUM(BK211:BK218)</f>
        <v>0</v>
      </c>
    </row>
    <row r="211" spans="2:65" s="1" customFormat="1" ht="16.5" customHeight="1">
      <c r="B211" s="32"/>
      <c r="C211" s="127" t="s">
        <v>424</v>
      </c>
      <c r="D211" s="127" t="s">
        <v>134</v>
      </c>
      <c r="E211" s="128" t="s">
        <v>1483</v>
      </c>
      <c r="F211" s="129" t="s">
        <v>1484</v>
      </c>
      <c r="G211" s="130" t="s">
        <v>1342</v>
      </c>
      <c r="H211" s="131">
        <v>8</v>
      </c>
      <c r="I211" s="132"/>
      <c r="J211" s="133">
        <f>ROUND(I211*H211,2)</f>
        <v>0</v>
      </c>
      <c r="K211" s="129" t="s">
        <v>138</v>
      </c>
      <c r="L211" s="32"/>
      <c r="M211" s="134" t="s">
        <v>19</v>
      </c>
      <c r="N211" s="135" t="s">
        <v>45</v>
      </c>
      <c r="P211" s="136">
        <f>O211*H211</f>
        <v>0</v>
      </c>
      <c r="Q211" s="136">
        <v>0</v>
      </c>
      <c r="R211" s="136">
        <f>Q211*H211</f>
        <v>0</v>
      </c>
      <c r="S211" s="136">
        <v>0</v>
      </c>
      <c r="T211" s="137">
        <f>S211*H211</f>
        <v>0</v>
      </c>
      <c r="AR211" s="138" t="s">
        <v>1485</v>
      </c>
      <c r="AT211" s="138" t="s">
        <v>134</v>
      </c>
      <c r="AU211" s="138" t="s">
        <v>78</v>
      </c>
      <c r="AY211" s="17" t="s">
        <v>132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7" t="s">
        <v>14</v>
      </c>
      <c r="BK211" s="139">
        <f>ROUND(I211*H211,2)</f>
        <v>0</v>
      </c>
      <c r="BL211" s="17" t="s">
        <v>1485</v>
      </c>
      <c r="BM211" s="138" t="s">
        <v>1486</v>
      </c>
    </row>
    <row r="212" spans="2:65" s="1" customFormat="1" ht="19.2">
      <c r="B212" s="32"/>
      <c r="D212" s="140" t="s">
        <v>141</v>
      </c>
      <c r="F212" s="141" t="s">
        <v>1487</v>
      </c>
      <c r="I212" s="142"/>
      <c r="L212" s="32"/>
      <c r="M212" s="143"/>
      <c r="T212" s="53"/>
      <c r="AT212" s="17" t="s">
        <v>141</v>
      </c>
      <c r="AU212" s="17" t="s">
        <v>78</v>
      </c>
    </row>
    <row r="213" spans="2:65" s="1" customFormat="1" ht="10.199999999999999">
      <c r="B213" s="32"/>
      <c r="D213" s="144" t="s">
        <v>143</v>
      </c>
      <c r="F213" s="145" t="s">
        <v>1488</v>
      </c>
      <c r="I213" s="142"/>
      <c r="L213" s="32"/>
      <c r="M213" s="143"/>
      <c r="T213" s="53"/>
      <c r="AT213" s="17" t="s">
        <v>143</v>
      </c>
      <c r="AU213" s="17" t="s">
        <v>78</v>
      </c>
    </row>
    <row r="214" spans="2:65" s="1" customFormat="1" ht="28.8">
      <c r="B214" s="32"/>
      <c r="D214" s="140" t="s">
        <v>1301</v>
      </c>
      <c r="F214" s="180" t="s">
        <v>1489</v>
      </c>
      <c r="I214" s="142"/>
      <c r="L214" s="32"/>
      <c r="M214" s="143"/>
      <c r="T214" s="53"/>
      <c r="AT214" s="17" t="s">
        <v>1301</v>
      </c>
      <c r="AU214" s="17" t="s">
        <v>78</v>
      </c>
    </row>
    <row r="215" spans="2:65" s="1" customFormat="1" ht="16.5" customHeight="1">
      <c r="B215" s="32"/>
      <c r="C215" s="127" t="s">
        <v>430</v>
      </c>
      <c r="D215" s="127" t="s">
        <v>134</v>
      </c>
      <c r="E215" s="128" t="s">
        <v>1490</v>
      </c>
      <c r="F215" s="129" t="s">
        <v>1491</v>
      </c>
      <c r="G215" s="130" t="s">
        <v>1342</v>
      </c>
      <c r="H215" s="131">
        <v>22</v>
      </c>
      <c r="I215" s="132"/>
      <c r="J215" s="133">
        <f>ROUND(I215*H215,2)</f>
        <v>0</v>
      </c>
      <c r="K215" s="129" t="s">
        <v>138</v>
      </c>
      <c r="L215" s="32"/>
      <c r="M215" s="134" t="s">
        <v>19</v>
      </c>
      <c r="N215" s="135" t="s">
        <v>45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1485</v>
      </c>
      <c r="AT215" s="138" t="s">
        <v>134</v>
      </c>
      <c r="AU215" s="138" t="s">
        <v>78</v>
      </c>
      <c r="AY215" s="17" t="s">
        <v>132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7" t="s">
        <v>14</v>
      </c>
      <c r="BK215" s="139">
        <f>ROUND(I215*H215,2)</f>
        <v>0</v>
      </c>
      <c r="BL215" s="17" t="s">
        <v>1485</v>
      </c>
      <c r="BM215" s="138" t="s">
        <v>1492</v>
      </c>
    </row>
    <row r="216" spans="2:65" s="1" customFormat="1" ht="19.2">
      <c r="B216" s="32"/>
      <c r="D216" s="140" t="s">
        <v>141</v>
      </c>
      <c r="F216" s="141" t="s">
        <v>1493</v>
      </c>
      <c r="I216" s="142"/>
      <c r="L216" s="32"/>
      <c r="M216" s="143"/>
      <c r="T216" s="53"/>
      <c r="AT216" s="17" t="s">
        <v>141</v>
      </c>
      <c r="AU216" s="17" t="s">
        <v>78</v>
      </c>
    </row>
    <row r="217" spans="2:65" s="1" customFormat="1" ht="10.199999999999999">
      <c r="B217" s="32"/>
      <c r="D217" s="144" t="s">
        <v>143</v>
      </c>
      <c r="F217" s="145" t="s">
        <v>1494</v>
      </c>
      <c r="I217" s="142"/>
      <c r="L217" s="32"/>
      <c r="M217" s="143"/>
      <c r="T217" s="53"/>
      <c r="AT217" s="17" t="s">
        <v>143</v>
      </c>
      <c r="AU217" s="17" t="s">
        <v>78</v>
      </c>
    </row>
    <row r="218" spans="2:65" s="1" customFormat="1" ht="19.2">
      <c r="B218" s="32"/>
      <c r="D218" s="140" t="s">
        <v>1301</v>
      </c>
      <c r="F218" s="180" t="s">
        <v>1495</v>
      </c>
      <c r="I218" s="142"/>
      <c r="L218" s="32"/>
      <c r="M218" s="177"/>
      <c r="N218" s="178"/>
      <c r="O218" s="178"/>
      <c r="P218" s="178"/>
      <c r="Q218" s="178"/>
      <c r="R218" s="178"/>
      <c r="S218" s="178"/>
      <c r="T218" s="179"/>
      <c r="AT218" s="17" t="s">
        <v>1301</v>
      </c>
      <c r="AU218" s="17" t="s">
        <v>78</v>
      </c>
    </row>
    <row r="219" spans="2:65" s="1" customFormat="1" ht="6.9" customHeight="1">
      <c r="B219" s="41"/>
      <c r="C219" s="42"/>
      <c r="D219" s="42"/>
      <c r="E219" s="42"/>
      <c r="F219" s="42"/>
      <c r="G219" s="42"/>
      <c r="H219" s="42"/>
      <c r="I219" s="42"/>
      <c r="J219" s="42"/>
      <c r="K219" s="42"/>
      <c r="L219" s="32"/>
    </row>
  </sheetData>
  <sheetProtection algorithmName="SHA-512" hashValue="0cmZEmZqJe/sioJaDubGLB78HoQcD8d5xQVzHpdmHBif0eDaJBURql8SmBSgLehZm4IPVSrfSX0Z2UzcyqY4pA==" saltValue="hbQxI2oH1koli+qvUqfaSSe48Uy0XHhPahdh8ceSL/wsFBtvzgPiX+XgK0/ET4pB4eME2ydid81meRI/MQji/g==" spinCount="100000" sheet="1" objects="1" scenarios="1" formatColumns="0" formatRows="0" autoFilter="0"/>
  <autoFilter ref="C87:K218" xr:uid="{00000000-0009-0000-0000-000002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200-000000000000}"/>
    <hyperlink ref="F96" r:id="rId2" xr:uid="{00000000-0004-0000-0200-000001000000}"/>
    <hyperlink ref="F100" r:id="rId3" xr:uid="{00000000-0004-0000-0200-000002000000}"/>
    <hyperlink ref="F104" r:id="rId4" xr:uid="{00000000-0004-0000-0200-000003000000}"/>
    <hyperlink ref="F108" r:id="rId5" xr:uid="{00000000-0004-0000-0200-000004000000}"/>
    <hyperlink ref="F139" r:id="rId6" xr:uid="{00000000-0004-0000-0200-000005000000}"/>
    <hyperlink ref="F143" r:id="rId7" xr:uid="{00000000-0004-0000-0200-000006000000}"/>
    <hyperlink ref="F146" r:id="rId8" xr:uid="{00000000-0004-0000-0200-000007000000}"/>
    <hyperlink ref="F149" r:id="rId9" xr:uid="{00000000-0004-0000-0200-000008000000}"/>
    <hyperlink ref="F153" r:id="rId10" xr:uid="{00000000-0004-0000-0200-000009000000}"/>
    <hyperlink ref="F156" r:id="rId11" xr:uid="{00000000-0004-0000-0200-00000A000000}"/>
    <hyperlink ref="F159" r:id="rId12" xr:uid="{00000000-0004-0000-0200-00000B000000}"/>
    <hyperlink ref="F162" r:id="rId13" xr:uid="{00000000-0004-0000-0200-00000C000000}"/>
    <hyperlink ref="F165" r:id="rId14" xr:uid="{00000000-0004-0000-0200-00000D000000}"/>
    <hyperlink ref="F169" r:id="rId15" xr:uid="{00000000-0004-0000-0200-00000E000000}"/>
    <hyperlink ref="F172" r:id="rId16" xr:uid="{00000000-0004-0000-0200-00000F000000}"/>
    <hyperlink ref="F175" r:id="rId17" xr:uid="{00000000-0004-0000-0200-000010000000}"/>
    <hyperlink ref="F178" r:id="rId18" xr:uid="{00000000-0004-0000-0200-000011000000}"/>
    <hyperlink ref="F181" r:id="rId19" xr:uid="{00000000-0004-0000-0200-000012000000}"/>
    <hyperlink ref="F184" r:id="rId20" xr:uid="{00000000-0004-0000-0200-000013000000}"/>
    <hyperlink ref="F188" r:id="rId21" xr:uid="{00000000-0004-0000-0200-000014000000}"/>
    <hyperlink ref="F192" r:id="rId22" xr:uid="{00000000-0004-0000-0200-000015000000}"/>
    <hyperlink ref="F195" r:id="rId23" xr:uid="{00000000-0004-0000-0200-000016000000}"/>
    <hyperlink ref="F199" r:id="rId24" xr:uid="{00000000-0004-0000-0200-000017000000}"/>
    <hyperlink ref="F202" r:id="rId25" xr:uid="{00000000-0004-0000-0200-000018000000}"/>
    <hyperlink ref="F205" r:id="rId26" xr:uid="{00000000-0004-0000-0200-000019000000}"/>
    <hyperlink ref="F209" r:id="rId27" xr:uid="{00000000-0004-0000-0200-00001A000000}"/>
    <hyperlink ref="F213" r:id="rId28" xr:uid="{00000000-0004-0000-0200-00001B000000}"/>
    <hyperlink ref="F217" r:id="rId29" xr:uid="{00000000-0004-0000-0200-00001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181" customWidth="1"/>
    <col min="2" max="2" width="1.7109375" style="181" customWidth="1"/>
    <col min="3" max="4" width="5" style="181" customWidth="1"/>
    <col min="5" max="5" width="11.7109375" style="181" customWidth="1"/>
    <col min="6" max="6" width="9.140625" style="181" customWidth="1"/>
    <col min="7" max="7" width="5" style="181" customWidth="1"/>
    <col min="8" max="8" width="77.85546875" style="181" customWidth="1"/>
    <col min="9" max="10" width="20" style="181" customWidth="1"/>
    <col min="11" max="11" width="1.7109375" style="181" customWidth="1"/>
  </cols>
  <sheetData>
    <row r="1" spans="2:11" customFormat="1" ht="37.5" customHeight="1"/>
    <row r="2" spans="2:11" customFormat="1" ht="7.5" customHeight="1">
      <c r="B2" s="182"/>
      <c r="C2" s="183"/>
      <c r="D2" s="183"/>
      <c r="E2" s="183"/>
      <c r="F2" s="183"/>
      <c r="G2" s="183"/>
      <c r="H2" s="183"/>
      <c r="I2" s="183"/>
      <c r="J2" s="183"/>
      <c r="K2" s="184"/>
    </row>
    <row r="3" spans="2:11" s="15" customFormat="1" ht="45" customHeight="1">
      <c r="B3" s="185"/>
      <c r="C3" s="302" t="s">
        <v>1496</v>
      </c>
      <c r="D3" s="302"/>
      <c r="E3" s="302"/>
      <c r="F3" s="302"/>
      <c r="G3" s="302"/>
      <c r="H3" s="302"/>
      <c r="I3" s="302"/>
      <c r="J3" s="302"/>
      <c r="K3" s="186"/>
    </row>
    <row r="4" spans="2:11" customFormat="1" ht="25.5" customHeight="1">
      <c r="B4" s="187"/>
      <c r="C4" s="307" t="s">
        <v>1497</v>
      </c>
      <c r="D4" s="307"/>
      <c r="E4" s="307"/>
      <c r="F4" s="307"/>
      <c r="G4" s="307"/>
      <c r="H4" s="307"/>
      <c r="I4" s="307"/>
      <c r="J4" s="307"/>
      <c r="K4" s="188"/>
    </row>
    <row r="5" spans="2:11" customFormat="1" ht="5.25" customHeight="1">
      <c r="B5" s="187"/>
      <c r="C5" s="189"/>
      <c r="D5" s="189"/>
      <c r="E5" s="189"/>
      <c r="F5" s="189"/>
      <c r="G5" s="189"/>
      <c r="H5" s="189"/>
      <c r="I5" s="189"/>
      <c r="J5" s="189"/>
      <c r="K5" s="188"/>
    </row>
    <row r="6" spans="2:11" customFormat="1" ht="15" customHeight="1">
      <c r="B6" s="187"/>
      <c r="C6" s="306" t="s">
        <v>1498</v>
      </c>
      <c r="D6" s="306"/>
      <c r="E6" s="306"/>
      <c r="F6" s="306"/>
      <c r="G6" s="306"/>
      <c r="H6" s="306"/>
      <c r="I6" s="306"/>
      <c r="J6" s="306"/>
      <c r="K6" s="188"/>
    </row>
    <row r="7" spans="2:11" customFormat="1" ht="15" customHeight="1">
      <c r="B7" s="191"/>
      <c r="C7" s="306" t="s">
        <v>1499</v>
      </c>
      <c r="D7" s="306"/>
      <c r="E7" s="306"/>
      <c r="F7" s="306"/>
      <c r="G7" s="306"/>
      <c r="H7" s="306"/>
      <c r="I7" s="306"/>
      <c r="J7" s="306"/>
      <c r="K7" s="188"/>
    </row>
    <row r="8" spans="2:11" customFormat="1" ht="12.75" customHeight="1">
      <c r="B8" s="191"/>
      <c r="C8" s="190"/>
      <c r="D8" s="190"/>
      <c r="E8" s="190"/>
      <c r="F8" s="190"/>
      <c r="G8" s="190"/>
      <c r="H8" s="190"/>
      <c r="I8" s="190"/>
      <c r="J8" s="190"/>
      <c r="K8" s="188"/>
    </row>
    <row r="9" spans="2:11" customFormat="1" ht="15" customHeight="1">
      <c r="B9" s="191"/>
      <c r="C9" s="306" t="s">
        <v>1500</v>
      </c>
      <c r="D9" s="306"/>
      <c r="E9" s="306"/>
      <c r="F9" s="306"/>
      <c r="G9" s="306"/>
      <c r="H9" s="306"/>
      <c r="I9" s="306"/>
      <c r="J9" s="306"/>
      <c r="K9" s="188"/>
    </row>
    <row r="10" spans="2:11" customFormat="1" ht="15" customHeight="1">
      <c r="B10" s="191"/>
      <c r="C10" s="190"/>
      <c r="D10" s="306" t="s">
        <v>1501</v>
      </c>
      <c r="E10" s="306"/>
      <c r="F10" s="306"/>
      <c r="G10" s="306"/>
      <c r="H10" s="306"/>
      <c r="I10" s="306"/>
      <c r="J10" s="306"/>
      <c r="K10" s="188"/>
    </row>
    <row r="11" spans="2:11" customFormat="1" ht="15" customHeight="1">
      <c r="B11" s="191"/>
      <c r="C11" s="192"/>
      <c r="D11" s="306" t="s">
        <v>1502</v>
      </c>
      <c r="E11" s="306"/>
      <c r="F11" s="306"/>
      <c r="G11" s="306"/>
      <c r="H11" s="306"/>
      <c r="I11" s="306"/>
      <c r="J11" s="306"/>
      <c r="K11" s="188"/>
    </row>
    <row r="12" spans="2:11" customFormat="1" ht="15" customHeight="1">
      <c r="B12" s="191"/>
      <c r="C12" s="192"/>
      <c r="D12" s="190"/>
      <c r="E12" s="190"/>
      <c r="F12" s="190"/>
      <c r="G12" s="190"/>
      <c r="H12" s="190"/>
      <c r="I12" s="190"/>
      <c r="J12" s="190"/>
      <c r="K12" s="188"/>
    </row>
    <row r="13" spans="2:11" customFormat="1" ht="15" customHeight="1">
      <c r="B13" s="191"/>
      <c r="C13" s="192"/>
      <c r="D13" s="193" t="s">
        <v>1503</v>
      </c>
      <c r="E13" s="190"/>
      <c r="F13" s="190"/>
      <c r="G13" s="190"/>
      <c r="H13" s="190"/>
      <c r="I13" s="190"/>
      <c r="J13" s="190"/>
      <c r="K13" s="188"/>
    </row>
    <row r="14" spans="2:11" customFormat="1" ht="12.75" customHeight="1">
      <c r="B14" s="191"/>
      <c r="C14" s="192"/>
      <c r="D14" s="192"/>
      <c r="E14" s="192"/>
      <c r="F14" s="192"/>
      <c r="G14" s="192"/>
      <c r="H14" s="192"/>
      <c r="I14" s="192"/>
      <c r="J14" s="192"/>
      <c r="K14" s="188"/>
    </row>
    <row r="15" spans="2:11" customFormat="1" ht="15" customHeight="1">
      <c r="B15" s="191"/>
      <c r="C15" s="192"/>
      <c r="D15" s="306" t="s">
        <v>1504</v>
      </c>
      <c r="E15" s="306"/>
      <c r="F15" s="306"/>
      <c r="G15" s="306"/>
      <c r="H15" s="306"/>
      <c r="I15" s="306"/>
      <c r="J15" s="306"/>
      <c r="K15" s="188"/>
    </row>
    <row r="16" spans="2:11" customFormat="1" ht="15" customHeight="1">
      <c r="B16" s="191"/>
      <c r="C16" s="192"/>
      <c r="D16" s="306" t="s">
        <v>1505</v>
      </c>
      <c r="E16" s="306"/>
      <c r="F16" s="306"/>
      <c r="G16" s="306"/>
      <c r="H16" s="306"/>
      <c r="I16" s="306"/>
      <c r="J16" s="306"/>
      <c r="K16" s="188"/>
    </row>
    <row r="17" spans="2:11" customFormat="1" ht="15" customHeight="1">
      <c r="B17" s="191"/>
      <c r="C17" s="192"/>
      <c r="D17" s="306" t="s">
        <v>1506</v>
      </c>
      <c r="E17" s="306"/>
      <c r="F17" s="306"/>
      <c r="G17" s="306"/>
      <c r="H17" s="306"/>
      <c r="I17" s="306"/>
      <c r="J17" s="306"/>
      <c r="K17" s="188"/>
    </row>
    <row r="18" spans="2:11" customFormat="1" ht="15" customHeight="1">
      <c r="B18" s="191"/>
      <c r="C18" s="192"/>
      <c r="D18" s="192"/>
      <c r="E18" s="194" t="s">
        <v>80</v>
      </c>
      <c r="F18" s="306" t="s">
        <v>1507</v>
      </c>
      <c r="G18" s="306"/>
      <c r="H18" s="306"/>
      <c r="I18" s="306"/>
      <c r="J18" s="306"/>
      <c r="K18" s="188"/>
    </row>
    <row r="19" spans="2:11" customFormat="1" ht="15" customHeight="1">
      <c r="B19" s="191"/>
      <c r="C19" s="192"/>
      <c r="D19" s="192"/>
      <c r="E19" s="194" t="s">
        <v>1508</v>
      </c>
      <c r="F19" s="306" t="s">
        <v>1509</v>
      </c>
      <c r="G19" s="306"/>
      <c r="H19" s="306"/>
      <c r="I19" s="306"/>
      <c r="J19" s="306"/>
      <c r="K19" s="188"/>
    </row>
    <row r="20" spans="2:11" customFormat="1" ht="15" customHeight="1">
      <c r="B20" s="191"/>
      <c r="C20" s="192"/>
      <c r="D20" s="192"/>
      <c r="E20" s="194" t="s">
        <v>1510</v>
      </c>
      <c r="F20" s="306" t="s">
        <v>1511</v>
      </c>
      <c r="G20" s="306"/>
      <c r="H20" s="306"/>
      <c r="I20" s="306"/>
      <c r="J20" s="306"/>
      <c r="K20" s="188"/>
    </row>
    <row r="21" spans="2:11" customFormat="1" ht="15" customHeight="1">
      <c r="B21" s="191"/>
      <c r="C21" s="192"/>
      <c r="D21" s="192"/>
      <c r="E21" s="194" t="s">
        <v>1512</v>
      </c>
      <c r="F21" s="306" t="s">
        <v>1513</v>
      </c>
      <c r="G21" s="306"/>
      <c r="H21" s="306"/>
      <c r="I21" s="306"/>
      <c r="J21" s="306"/>
      <c r="K21" s="188"/>
    </row>
    <row r="22" spans="2:11" customFormat="1" ht="15" customHeight="1">
      <c r="B22" s="191"/>
      <c r="C22" s="192"/>
      <c r="D22" s="192"/>
      <c r="E22" s="194" t="s">
        <v>1514</v>
      </c>
      <c r="F22" s="306" t="s">
        <v>1515</v>
      </c>
      <c r="G22" s="306"/>
      <c r="H22" s="306"/>
      <c r="I22" s="306"/>
      <c r="J22" s="306"/>
      <c r="K22" s="188"/>
    </row>
    <row r="23" spans="2:11" customFormat="1" ht="15" customHeight="1">
      <c r="B23" s="191"/>
      <c r="C23" s="192"/>
      <c r="D23" s="192"/>
      <c r="E23" s="194" t="s">
        <v>1516</v>
      </c>
      <c r="F23" s="306" t="s">
        <v>1517</v>
      </c>
      <c r="G23" s="306"/>
      <c r="H23" s="306"/>
      <c r="I23" s="306"/>
      <c r="J23" s="306"/>
      <c r="K23" s="188"/>
    </row>
    <row r="24" spans="2:11" customFormat="1" ht="12.75" customHeight="1">
      <c r="B24" s="191"/>
      <c r="C24" s="192"/>
      <c r="D24" s="192"/>
      <c r="E24" s="192"/>
      <c r="F24" s="192"/>
      <c r="G24" s="192"/>
      <c r="H24" s="192"/>
      <c r="I24" s="192"/>
      <c r="J24" s="192"/>
      <c r="K24" s="188"/>
    </row>
    <row r="25" spans="2:11" customFormat="1" ht="15" customHeight="1">
      <c r="B25" s="191"/>
      <c r="C25" s="306" t="s">
        <v>1518</v>
      </c>
      <c r="D25" s="306"/>
      <c r="E25" s="306"/>
      <c r="F25" s="306"/>
      <c r="G25" s="306"/>
      <c r="H25" s="306"/>
      <c r="I25" s="306"/>
      <c r="J25" s="306"/>
      <c r="K25" s="188"/>
    </row>
    <row r="26" spans="2:11" customFormat="1" ht="15" customHeight="1">
      <c r="B26" s="191"/>
      <c r="C26" s="306" t="s">
        <v>1519</v>
      </c>
      <c r="D26" s="306"/>
      <c r="E26" s="306"/>
      <c r="F26" s="306"/>
      <c r="G26" s="306"/>
      <c r="H26" s="306"/>
      <c r="I26" s="306"/>
      <c r="J26" s="306"/>
      <c r="K26" s="188"/>
    </row>
    <row r="27" spans="2:11" customFormat="1" ht="15" customHeight="1">
      <c r="B27" s="191"/>
      <c r="C27" s="190"/>
      <c r="D27" s="306" t="s">
        <v>1520</v>
      </c>
      <c r="E27" s="306"/>
      <c r="F27" s="306"/>
      <c r="G27" s="306"/>
      <c r="H27" s="306"/>
      <c r="I27" s="306"/>
      <c r="J27" s="306"/>
      <c r="K27" s="188"/>
    </row>
    <row r="28" spans="2:11" customFormat="1" ht="15" customHeight="1">
      <c r="B28" s="191"/>
      <c r="C28" s="192"/>
      <c r="D28" s="306" t="s">
        <v>1521</v>
      </c>
      <c r="E28" s="306"/>
      <c r="F28" s="306"/>
      <c r="G28" s="306"/>
      <c r="H28" s="306"/>
      <c r="I28" s="306"/>
      <c r="J28" s="306"/>
      <c r="K28" s="188"/>
    </row>
    <row r="29" spans="2:11" customFormat="1" ht="12.75" customHeight="1">
      <c r="B29" s="191"/>
      <c r="C29" s="192"/>
      <c r="D29" s="192"/>
      <c r="E29" s="192"/>
      <c r="F29" s="192"/>
      <c r="G29" s="192"/>
      <c r="H29" s="192"/>
      <c r="I29" s="192"/>
      <c r="J29" s="192"/>
      <c r="K29" s="188"/>
    </row>
    <row r="30" spans="2:11" customFormat="1" ht="15" customHeight="1">
      <c r="B30" s="191"/>
      <c r="C30" s="192"/>
      <c r="D30" s="306" t="s">
        <v>1522</v>
      </c>
      <c r="E30" s="306"/>
      <c r="F30" s="306"/>
      <c r="G30" s="306"/>
      <c r="H30" s="306"/>
      <c r="I30" s="306"/>
      <c r="J30" s="306"/>
      <c r="K30" s="188"/>
    </row>
    <row r="31" spans="2:11" customFormat="1" ht="15" customHeight="1">
      <c r="B31" s="191"/>
      <c r="C31" s="192"/>
      <c r="D31" s="306" t="s">
        <v>1523</v>
      </c>
      <c r="E31" s="306"/>
      <c r="F31" s="306"/>
      <c r="G31" s="306"/>
      <c r="H31" s="306"/>
      <c r="I31" s="306"/>
      <c r="J31" s="306"/>
      <c r="K31" s="188"/>
    </row>
    <row r="32" spans="2:11" customFormat="1" ht="12.75" customHeight="1">
      <c r="B32" s="191"/>
      <c r="C32" s="192"/>
      <c r="D32" s="192"/>
      <c r="E32" s="192"/>
      <c r="F32" s="192"/>
      <c r="G32" s="192"/>
      <c r="H32" s="192"/>
      <c r="I32" s="192"/>
      <c r="J32" s="192"/>
      <c r="K32" s="188"/>
    </row>
    <row r="33" spans="2:11" customFormat="1" ht="15" customHeight="1">
      <c r="B33" s="191"/>
      <c r="C33" s="192"/>
      <c r="D33" s="306" t="s">
        <v>1524</v>
      </c>
      <c r="E33" s="306"/>
      <c r="F33" s="306"/>
      <c r="G33" s="306"/>
      <c r="H33" s="306"/>
      <c r="I33" s="306"/>
      <c r="J33" s="306"/>
      <c r="K33" s="188"/>
    </row>
    <row r="34" spans="2:11" customFormat="1" ht="15" customHeight="1">
      <c r="B34" s="191"/>
      <c r="C34" s="192"/>
      <c r="D34" s="306" t="s">
        <v>1525</v>
      </c>
      <c r="E34" s="306"/>
      <c r="F34" s="306"/>
      <c r="G34" s="306"/>
      <c r="H34" s="306"/>
      <c r="I34" s="306"/>
      <c r="J34" s="306"/>
      <c r="K34" s="188"/>
    </row>
    <row r="35" spans="2:11" customFormat="1" ht="15" customHeight="1">
      <c r="B35" s="191"/>
      <c r="C35" s="192"/>
      <c r="D35" s="306" t="s">
        <v>1526</v>
      </c>
      <c r="E35" s="306"/>
      <c r="F35" s="306"/>
      <c r="G35" s="306"/>
      <c r="H35" s="306"/>
      <c r="I35" s="306"/>
      <c r="J35" s="306"/>
      <c r="K35" s="188"/>
    </row>
    <row r="36" spans="2:11" customFormat="1" ht="15" customHeight="1">
      <c r="B36" s="191"/>
      <c r="C36" s="192"/>
      <c r="D36" s="190"/>
      <c r="E36" s="193" t="s">
        <v>118</v>
      </c>
      <c r="F36" s="190"/>
      <c r="G36" s="306" t="s">
        <v>1527</v>
      </c>
      <c r="H36" s="306"/>
      <c r="I36" s="306"/>
      <c r="J36" s="306"/>
      <c r="K36" s="188"/>
    </row>
    <row r="37" spans="2:11" customFormat="1" ht="30.75" customHeight="1">
      <c r="B37" s="191"/>
      <c r="C37" s="192"/>
      <c r="D37" s="190"/>
      <c r="E37" s="193" t="s">
        <v>1528</v>
      </c>
      <c r="F37" s="190"/>
      <c r="G37" s="306" t="s">
        <v>1529</v>
      </c>
      <c r="H37" s="306"/>
      <c r="I37" s="306"/>
      <c r="J37" s="306"/>
      <c r="K37" s="188"/>
    </row>
    <row r="38" spans="2:11" customFormat="1" ht="15" customHeight="1">
      <c r="B38" s="191"/>
      <c r="C38" s="192"/>
      <c r="D38" s="190"/>
      <c r="E38" s="193" t="s">
        <v>54</v>
      </c>
      <c r="F38" s="190"/>
      <c r="G38" s="306" t="s">
        <v>1530</v>
      </c>
      <c r="H38" s="306"/>
      <c r="I38" s="306"/>
      <c r="J38" s="306"/>
      <c r="K38" s="188"/>
    </row>
    <row r="39" spans="2:11" customFormat="1" ht="15" customHeight="1">
      <c r="B39" s="191"/>
      <c r="C39" s="192"/>
      <c r="D39" s="190"/>
      <c r="E39" s="193" t="s">
        <v>55</v>
      </c>
      <c r="F39" s="190"/>
      <c r="G39" s="306" t="s">
        <v>1531</v>
      </c>
      <c r="H39" s="306"/>
      <c r="I39" s="306"/>
      <c r="J39" s="306"/>
      <c r="K39" s="188"/>
    </row>
    <row r="40" spans="2:11" customFormat="1" ht="15" customHeight="1">
      <c r="B40" s="191"/>
      <c r="C40" s="192"/>
      <c r="D40" s="190"/>
      <c r="E40" s="193" t="s">
        <v>119</v>
      </c>
      <c r="F40" s="190"/>
      <c r="G40" s="306" t="s">
        <v>1532</v>
      </c>
      <c r="H40" s="306"/>
      <c r="I40" s="306"/>
      <c r="J40" s="306"/>
      <c r="K40" s="188"/>
    </row>
    <row r="41" spans="2:11" customFormat="1" ht="15" customHeight="1">
      <c r="B41" s="191"/>
      <c r="C41" s="192"/>
      <c r="D41" s="190"/>
      <c r="E41" s="193" t="s">
        <v>120</v>
      </c>
      <c r="F41" s="190"/>
      <c r="G41" s="306" t="s">
        <v>1533</v>
      </c>
      <c r="H41" s="306"/>
      <c r="I41" s="306"/>
      <c r="J41" s="306"/>
      <c r="K41" s="188"/>
    </row>
    <row r="42" spans="2:11" customFormat="1" ht="15" customHeight="1">
      <c r="B42" s="191"/>
      <c r="C42" s="192"/>
      <c r="D42" s="190"/>
      <c r="E42" s="193" t="s">
        <v>1534</v>
      </c>
      <c r="F42" s="190"/>
      <c r="G42" s="306" t="s">
        <v>1535</v>
      </c>
      <c r="H42" s="306"/>
      <c r="I42" s="306"/>
      <c r="J42" s="306"/>
      <c r="K42" s="188"/>
    </row>
    <row r="43" spans="2:11" customFormat="1" ht="15" customHeight="1">
      <c r="B43" s="191"/>
      <c r="C43" s="192"/>
      <c r="D43" s="190"/>
      <c r="E43" s="193"/>
      <c r="F43" s="190"/>
      <c r="G43" s="306" t="s">
        <v>1536</v>
      </c>
      <c r="H43" s="306"/>
      <c r="I43" s="306"/>
      <c r="J43" s="306"/>
      <c r="K43" s="188"/>
    </row>
    <row r="44" spans="2:11" customFormat="1" ht="15" customHeight="1">
      <c r="B44" s="191"/>
      <c r="C44" s="192"/>
      <c r="D44" s="190"/>
      <c r="E44" s="193" t="s">
        <v>1537</v>
      </c>
      <c r="F44" s="190"/>
      <c r="G44" s="306" t="s">
        <v>1538</v>
      </c>
      <c r="H44" s="306"/>
      <c r="I44" s="306"/>
      <c r="J44" s="306"/>
      <c r="K44" s="188"/>
    </row>
    <row r="45" spans="2:11" customFormat="1" ht="15" customHeight="1">
      <c r="B45" s="191"/>
      <c r="C45" s="192"/>
      <c r="D45" s="190"/>
      <c r="E45" s="193" t="s">
        <v>122</v>
      </c>
      <c r="F45" s="190"/>
      <c r="G45" s="306" t="s">
        <v>1539</v>
      </c>
      <c r="H45" s="306"/>
      <c r="I45" s="306"/>
      <c r="J45" s="306"/>
      <c r="K45" s="188"/>
    </row>
    <row r="46" spans="2:11" customFormat="1" ht="12.75" customHeight="1">
      <c r="B46" s="191"/>
      <c r="C46" s="192"/>
      <c r="D46" s="190"/>
      <c r="E46" s="190"/>
      <c r="F46" s="190"/>
      <c r="G46" s="190"/>
      <c r="H46" s="190"/>
      <c r="I46" s="190"/>
      <c r="J46" s="190"/>
      <c r="K46" s="188"/>
    </row>
    <row r="47" spans="2:11" customFormat="1" ht="15" customHeight="1">
      <c r="B47" s="191"/>
      <c r="C47" s="192"/>
      <c r="D47" s="306" t="s">
        <v>1540</v>
      </c>
      <c r="E47" s="306"/>
      <c r="F47" s="306"/>
      <c r="G47" s="306"/>
      <c r="H47" s="306"/>
      <c r="I47" s="306"/>
      <c r="J47" s="306"/>
      <c r="K47" s="188"/>
    </row>
    <row r="48" spans="2:11" customFormat="1" ht="15" customHeight="1">
      <c r="B48" s="191"/>
      <c r="C48" s="192"/>
      <c r="D48" s="192"/>
      <c r="E48" s="306" t="s">
        <v>1541</v>
      </c>
      <c r="F48" s="306"/>
      <c r="G48" s="306"/>
      <c r="H48" s="306"/>
      <c r="I48" s="306"/>
      <c r="J48" s="306"/>
      <c r="K48" s="188"/>
    </row>
    <row r="49" spans="2:11" customFormat="1" ht="15" customHeight="1">
      <c r="B49" s="191"/>
      <c r="C49" s="192"/>
      <c r="D49" s="192"/>
      <c r="E49" s="306" t="s">
        <v>1542</v>
      </c>
      <c r="F49" s="306"/>
      <c r="G49" s="306"/>
      <c r="H49" s="306"/>
      <c r="I49" s="306"/>
      <c r="J49" s="306"/>
      <c r="K49" s="188"/>
    </row>
    <row r="50" spans="2:11" customFormat="1" ht="15" customHeight="1">
      <c r="B50" s="191"/>
      <c r="C50" s="192"/>
      <c r="D50" s="192"/>
      <c r="E50" s="306" t="s">
        <v>1543</v>
      </c>
      <c r="F50" s="306"/>
      <c r="G50" s="306"/>
      <c r="H50" s="306"/>
      <c r="I50" s="306"/>
      <c r="J50" s="306"/>
      <c r="K50" s="188"/>
    </row>
    <row r="51" spans="2:11" customFormat="1" ht="15" customHeight="1">
      <c r="B51" s="191"/>
      <c r="C51" s="192"/>
      <c r="D51" s="306" t="s">
        <v>1544</v>
      </c>
      <c r="E51" s="306"/>
      <c r="F51" s="306"/>
      <c r="G51" s="306"/>
      <c r="H51" s="306"/>
      <c r="I51" s="306"/>
      <c r="J51" s="306"/>
      <c r="K51" s="188"/>
    </row>
    <row r="52" spans="2:11" customFormat="1" ht="25.5" customHeight="1">
      <c r="B52" s="187"/>
      <c r="C52" s="307" t="s">
        <v>1545</v>
      </c>
      <c r="D52" s="307"/>
      <c r="E52" s="307"/>
      <c r="F52" s="307"/>
      <c r="G52" s="307"/>
      <c r="H52" s="307"/>
      <c r="I52" s="307"/>
      <c r="J52" s="307"/>
      <c r="K52" s="188"/>
    </row>
    <row r="53" spans="2:11" customFormat="1" ht="5.25" customHeight="1">
      <c r="B53" s="187"/>
      <c r="C53" s="189"/>
      <c r="D53" s="189"/>
      <c r="E53" s="189"/>
      <c r="F53" s="189"/>
      <c r="G53" s="189"/>
      <c r="H53" s="189"/>
      <c r="I53" s="189"/>
      <c r="J53" s="189"/>
      <c r="K53" s="188"/>
    </row>
    <row r="54" spans="2:11" customFormat="1" ht="15" customHeight="1">
      <c r="B54" s="187"/>
      <c r="C54" s="306" t="s">
        <v>1546</v>
      </c>
      <c r="D54" s="306"/>
      <c r="E54" s="306"/>
      <c r="F54" s="306"/>
      <c r="G54" s="306"/>
      <c r="H54" s="306"/>
      <c r="I54" s="306"/>
      <c r="J54" s="306"/>
      <c r="K54" s="188"/>
    </row>
    <row r="55" spans="2:11" customFormat="1" ht="15" customHeight="1">
      <c r="B55" s="187"/>
      <c r="C55" s="306" t="s">
        <v>1547</v>
      </c>
      <c r="D55" s="306"/>
      <c r="E55" s="306"/>
      <c r="F55" s="306"/>
      <c r="G55" s="306"/>
      <c r="H55" s="306"/>
      <c r="I55" s="306"/>
      <c r="J55" s="306"/>
      <c r="K55" s="188"/>
    </row>
    <row r="56" spans="2:11" customFormat="1" ht="12.75" customHeight="1">
      <c r="B56" s="187"/>
      <c r="C56" s="190"/>
      <c r="D56" s="190"/>
      <c r="E56" s="190"/>
      <c r="F56" s="190"/>
      <c r="G56" s="190"/>
      <c r="H56" s="190"/>
      <c r="I56" s="190"/>
      <c r="J56" s="190"/>
      <c r="K56" s="188"/>
    </row>
    <row r="57" spans="2:11" customFormat="1" ht="15" customHeight="1">
      <c r="B57" s="187"/>
      <c r="C57" s="306" t="s">
        <v>1548</v>
      </c>
      <c r="D57" s="306"/>
      <c r="E57" s="306"/>
      <c r="F57" s="306"/>
      <c r="G57" s="306"/>
      <c r="H57" s="306"/>
      <c r="I57" s="306"/>
      <c r="J57" s="306"/>
      <c r="K57" s="188"/>
    </row>
    <row r="58" spans="2:11" customFormat="1" ht="15" customHeight="1">
      <c r="B58" s="187"/>
      <c r="C58" s="192"/>
      <c r="D58" s="306" t="s">
        <v>1549</v>
      </c>
      <c r="E58" s="306"/>
      <c r="F58" s="306"/>
      <c r="G58" s="306"/>
      <c r="H58" s="306"/>
      <c r="I58" s="306"/>
      <c r="J58" s="306"/>
      <c r="K58" s="188"/>
    </row>
    <row r="59" spans="2:11" customFormat="1" ht="15" customHeight="1">
      <c r="B59" s="187"/>
      <c r="C59" s="192"/>
      <c r="D59" s="306" t="s">
        <v>1550</v>
      </c>
      <c r="E59" s="306"/>
      <c r="F59" s="306"/>
      <c r="G59" s="306"/>
      <c r="H59" s="306"/>
      <c r="I59" s="306"/>
      <c r="J59" s="306"/>
      <c r="K59" s="188"/>
    </row>
    <row r="60" spans="2:11" customFormat="1" ht="15" customHeight="1">
      <c r="B60" s="187"/>
      <c r="C60" s="192"/>
      <c r="D60" s="306" t="s">
        <v>1551</v>
      </c>
      <c r="E60" s="306"/>
      <c r="F60" s="306"/>
      <c r="G60" s="306"/>
      <c r="H60" s="306"/>
      <c r="I60" s="306"/>
      <c r="J60" s="306"/>
      <c r="K60" s="188"/>
    </row>
    <row r="61" spans="2:11" customFormat="1" ht="15" customHeight="1">
      <c r="B61" s="187"/>
      <c r="C61" s="192"/>
      <c r="D61" s="306" t="s">
        <v>1552</v>
      </c>
      <c r="E61" s="306"/>
      <c r="F61" s="306"/>
      <c r="G61" s="306"/>
      <c r="H61" s="306"/>
      <c r="I61" s="306"/>
      <c r="J61" s="306"/>
      <c r="K61" s="188"/>
    </row>
    <row r="62" spans="2:11" customFormat="1" ht="15" customHeight="1">
      <c r="B62" s="187"/>
      <c r="C62" s="192"/>
      <c r="D62" s="308" t="s">
        <v>1553</v>
      </c>
      <c r="E62" s="308"/>
      <c r="F62" s="308"/>
      <c r="G62" s="308"/>
      <c r="H62" s="308"/>
      <c r="I62" s="308"/>
      <c r="J62" s="308"/>
      <c r="K62" s="188"/>
    </row>
    <row r="63" spans="2:11" customFormat="1" ht="15" customHeight="1">
      <c r="B63" s="187"/>
      <c r="C63" s="192"/>
      <c r="D63" s="306" t="s">
        <v>1554</v>
      </c>
      <c r="E63" s="306"/>
      <c r="F63" s="306"/>
      <c r="G63" s="306"/>
      <c r="H63" s="306"/>
      <c r="I63" s="306"/>
      <c r="J63" s="306"/>
      <c r="K63" s="188"/>
    </row>
    <row r="64" spans="2:11" customFormat="1" ht="12.75" customHeight="1">
      <c r="B64" s="187"/>
      <c r="C64" s="192"/>
      <c r="D64" s="192"/>
      <c r="E64" s="195"/>
      <c r="F64" s="192"/>
      <c r="G64" s="192"/>
      <c r="H64" s="192"/>
      <c r="I64" s="192"/>
      <c r="J64" s="192"/>
      <c r="K64" s="188"/>
    </row>
    <row r="65" spans="2:11" customFormat="1" ht="15" customHeight="1">
      <c r="B65" s="187"/>
      <c r="C65" s="192"/>
      <c r="D65" s="306" t="s">
        <v>1555</v>
      </c>
      <c r="E65" s="306"/>
      <c r="F65" s="306"/>
      <c r="G65" s="306"/>
      <c r="H65" s="306"/>
      <c r="I65" s="306"/>
      <c r="J65" s="306"/>
      <c r="K65" s="188"/>
    </row>
    <row r="66" spans="2:11" customFormat="1" ht="15" customHeight="1">
      <c r="B66" s="187"/>
      <c r="C66" s="192"/>
      <c r="D66" s="308" t="s">
        <v>1556</v>
      </c>
      <c r="E66" s="308"/>
      <c r="F66" s="308"/>
      <c r="G66" s="308"/>
      <c r="H66" s="308"/>
      <c r="I66" s="308"/>
      <c r="J66" s="308"/>
      <c r="K66" s="188"/>
    </row>
    <row r="67" spans="2:11" customFormat="1" ht="15" customHeight="1">
      <c r="B67" s="187"/>
      <c r="C67" s="192"/>
      <c r="D67" s="306" t="s">
        <v>1557</v>
      </c>
      <c r="E67" s="306"/>
      <c r="F67" s="306"/>
      <c r="G67" s="306"/>
      <c r="H67" s="306"/>
      <c r="I67" s="306"/>
      <c r="J67" s="306"/>
      <c r="K67" s="188"/>
    </row>
    <row r="68" spans="2:11" customFormat="1" ht="15" customHeight="1">
      <c r="B68" s="187"/>
      <c r="C68" s="192"/>
      <c r="D68" s="306" t="s">
        <v>1558</v>
      </c>
      <c r="E68" s="306"/>
      <c r="F68" s="306"/>
      <c r="G68" s="306"/>
      <c r="H68" s="306"/>
      <c r="I68" s="306"/>
      <c r="J68" s="306"/>
      <c r="K68" s="188"/>
    </row>
    <row r="69" spans="2:11" customFormat="1" ht="15" customHeight="1">
      <c r="B69" s="187"/>
      <c r="C69" s="192"/>
      <c r="D69" s="306" t="s">
        <v>1559</v>
      </c>
      <c r="E69" s="306"/>
      <c r="F69" s="306"/>
      <c r="G69" s="306"/>
      <c r="H69" s="306"/>
      <c r="I69" s="306"/>
      <c r="J69" s="306"/>
      <c r="K69" s="188"/>
    </row>
    <row r="70" spans="2:11" customFormat="1" ht="15" customHeight="1">
      <c r="B70" s="187"/>
      <c r="C70" s="192"/>
      <c r="D70" s="306" t="s">
        <v>1560</v>
      </c>
      <c r="E70" s="306"/>
      <c r="F70" s="306"/>
      <c r="G70" s="306"/>
      <c r="H70" s="306"/>
      <c r="I70" s="306"/>
      <c r="J70" s="306"/>
      <c r="K70" s="188"/>
    </row>
    <row r="71" spans="2:11" customFormat="1" ht="12.75" customHeight="1">
      <c r="B71" s="196"/>
      <c r="C71" s="197"/>
      <c r="D71" s="197"/>
      <c r="E71" s="197"/>
      <c r="F71" s="197"/>
      <c r="G71" s="197"/>
      <c r="H71" s="197"/>
      <c r="I71" s="197"/>
      <c r="J71" s="197"/>
      <c r="K71" s="198"/>
    </row>
    <row r="72" spans="2:11" customFormat="1" ht="18.75" customHeight="1">
      <c r="B72" s="199"/>
      <c r="C72" s="199"/>
      <c r="D72" s="199"/>
      <c r="E72" s="199"/>
      <c r="F72" s="199"/>
      <c r="G72" s="199"/>
      <c r="H72" s="199"/>
      <c r="I72" s="199"/>
      <c r="J72" s="199"/>
      <c r="K72" s="200"/>
    </row>
    <row r="73" spans="2:11" customFormat="1" ht="18.75" customHeight="1">
      <c r="B73" s="200"/>
      <c r="C73" s="200"/>
      <c r="D73" s="200"/>
      <c r="E73" s="200"/>
      <c r="F73" s="200"/>
      <c r="G73" s="200"/>
      <c r="H73" s="200"/>
      <c r="I73" s="200"/>
      <c r="J73" s="200"/>
      <c r="K73" s="200"/>
    </row>
    <row r="74" spans="2:11" customFormat="1" ht="7.5" customHeight="1">
      <c r="B74" s="201"/>
      <c r="C74" s="202"/>
      <c r="D74" s="202"/>
      <c r="E74" s="202"/>
      <c r="F74" s="202"/>
      <c r="G74" s="202"/>
      <c r="H74" s="202"/>
      <c r="I74" s="202"/>
      <c r="J74" s="202"/>
      <c r="K74" s="203"/>
    </row>
    <row r="75" spans="2:11" customFormat="1" ht="45" customHeight="1">
      <c r="B75" s="204"/>
      <c r="C75" s="301" t="s">
        <v>1561</v>
      </c>
      <c r="D75" s="301"/>
      <c r="E75" s="301"/>
      <c r="F75" s="301"/>
      <c r="G75" s="301"/>
      <c r="H75" s="301"/>
      <c r="I75" s="301"/>
      <c r="J75" s="301"/>
      <c r="K75" s="205"/>
    </row>
    <row r="76" spans="2:11" customFormat="1" ht="17.25" customHeight="1">
      <c r="B76" s="204"/>
      <c r="C76" s="206" t="s">
        <v>1562</v>
      </c>
      <c r="D76" s="206"/>
      <c r="E76" s="206"/>
      <c r="F76" s="206" t="s">
        <v>1563</v>
      </c>
      <c r="G76" s="207"/>
      <c r="H76" s="206" t="s">
        <v>55</v>
      </c>
      <c r="I76" s="206" t="s">
        <v>58</v>
      </c>
      <c r="J76" s="206" t="s">
        <v>1564</v>
      </c>
      <c r="K76" s="205"/>
    </row>
    <row r="77" spans="2:11" customFormat="1" ht="17.25" customHeight="1">
      <c r="B77" s="204"/>
      <c r="C77" s="208" t="s">
        <v>1565</v>
      </c>
      <c r="D77" s="208"/>
      <c r="E77" s="208"/>
      <c r="F77" s="209" t="s">
        <v>1566</v>
      </c>
      <c r="G77" s="210"/>
      <c r="H77" s="208"/>
      <c r="I77" s="208"/>
      <c r="J77" s="208" t="s">
        <v>1567</v>
      </c>
      <c r="K77" s="205"/>
    </row>
    <row r="78" spans="2:11" customFormat="1" ht="5.25" customHeight="1">
      <c r="B78" s="204"/>
      <c r="C78" s="211"/>
      <c r="D78" s="211"/>
      <c r="E78" s="211"/>
      <c r="F78" s="211"/>
      <c r="G78" s="212"/>
      <c r="H78" s="211"/>
      <c r="I78" s="211"/>
      <c r="J78" s="211"/>
      <c r="K78" s="205"/>
    </row>
    <row r="79" spans="2:11" customFormat="1" ht="15" customHeight="1">
      <c r="B79" s="204"/>
      <c r="C79" s="193" t="s">
        <v>54</v>
      </c>
      <c r="D79" s="213"/>
      <c r="E79" s="213"/>
      <c r="F79" s="214" t="s">
        <v>1568</v>
      </c>
      <c r="G79" s="215"/>
      <c r="H79" s="193" t="s">
        <v>1569</v>
      </c>
      <c r="I79" s="193" t="s">
        <v>1570</v>
      </c>
      <c r="J79" s="193">
        <v>20</v>
      </c>
      <c r="K79" s="205"/>
    </row>
    <row r="80" spans="2:11" customFormat="1" ht="15" customHeight="1">
      <c r="B80" s="204"/>
      <c r="C80" s="193" t="s">
        <v>1571</v>
      </c>
      <c r="D80" s="193"/>
      <c r="E80" s="193"/>
      <c r="F80" s="214" t="s">
        <v>1568</v>
      </c>
      <c r="G80" s="215"/>
      <c r="H80" s="193" t="s">
        <v>1572</v>
      </c>
      <c r="I80" s="193" t="s">
        <v>1570</v>
      </c>
      <c r="J80" s="193">
        <v>120</v>
      </c>
      <c r="K80" s="205"/>
    </row>
    <row r="81" spans="2:11" customFormat="1" ht="15" customHeight="1">
      <c r="B81" s="216"/>
      <c r="C81" s="193" t="s">
        <v>1573</v>
      </c>
      <c r="D81" s="193"/>
      <c r="E81" s="193"/>
      <c r="F81" s="214" t="s">
        <v>1574</v>
      </c>
      <c r="G81" s="215"/>
      <c r="H81" s="193" t="s">
        <v>1575</v>
      </c>
      <c r="I81" s="193" t="s">
        <v>1570</v>
      </c>
      <c r="J81" s="193">
        <v>50</v>
      </c>
      <c r="K81" s="205"/>
    </row>
    <row r="82" spans="2:11" customFormat="1" ht="15" customHeight="1">
      <c r="B82" s="216"/>
      <c r="C82" s="193" t="s">
        <v>1576</v>
      </c>
      <c r="D82" s="193"/>
      <c r="E82" s="193"/>
      <c r="F82" s="214" t="s">
        <v>1568</v>
      </c>
      <c r="G82" s="215"/>
      <c r="H82" s="193" t="s">
        <v>1577</v>
      </c>
      <c r="I82" s="193" t="s">
        <v>1578</v>
      </c>
      <c r="J82" s="193"/>
      <c r="K82" s="205"/>
    </row>
    <row r="83" spans="2:11" customFormat="1" ht="15" customHeight="1">
      <c r="B83" s="216"/>
      <c r="C83" s="193" t="s">
        <v>1579</v>
      </c>
      <c r="D83" s="193"/>
      <c r="E83" s="193"/>
      <c r="F83" s="214" t="s">
        <v>1574</v>
      </c>
      <c r="G83" s="193"/>
      <c r="H83" s="193" t="s">
        <v>1580</v>
      </c>
      <c r="I83" s="193" t="s">
        <v>1570</v>
      </c>
      <c r="J83" s="193">
        <v>15</v>
      </c>
      <c r="K83" s="205"/>
    </row>
    <row r="84" spans="2:11" customFormat="1" ht="15" customHeight="1">
      <c r="B84" s="216"/>
      <c r="C84" s="193" t="s">
        <v>1581</v>
      </c>
      <c r="D84" s="193"/>
      <c r="E84" s="193"/>
      <c r="F84" s="214" t="s">
        <v>1574</v>
      </c>
      <c r="G84" s="193"/>
      <c r="H84" s="193" t="s">
        <v>1582</v>
      </c>
      <c r="I84" s="193" t="s">
        <v>1570</v>
      </c>
      <c r="J84" s="193">
        <v>15</v>
      </c>
      <c r="K84" s="205"/>
    </row>
    <row r="85" spans="2:11" customFormat="1" ht="15" customHeight="1">
      <c r="B85" s="216"/>
      <c r="C85" s="193" t="s">
        <v>1583</v>
      </c>
      <c r="D85" s="193"/>
      <c r="E85" s="193"/>
      <c r="F85" s="214" t="s">
        <v>1574</v>
      </c>
      <c r="G85" s="193"/>
      <c r="H85" s="193" t="s">
        <v>1584</v>
      </c>
      <c r="I85" s="193" t="s">
        <v>1570</v>
      </c>
      <c r="J85" s="193">
        <v>20</v>
      </c>
      <c r="K85" s="205"/>
    </row>
    <row r="86" spans="2:11" customFormat="1" ht="15" customHeight="1">
      <c r="B86" s="216"/>
      <c r="C86" s="193" t="s">
        <v>1585</v>
      </c>
      <c r="D86" s="193"/>
      <c r="E86" s="193"/>
      <c r="F86" s="214" t="s">
        <v>1574</v>
      </c>
      <c r="G86" s="193"/>
      <c r="H86" s="193" t="s">
        <v>1586</v>
      </c>
      <c r="I86" s="193" t="s">
        <v>1570</v>
      </c>
      <c r="J86" s="193">
        <v>20</v>
      </c>
      <c r="K86" s="205"/>
    </row>
    <row r="87" spans="2:11" customFormat="1" ht="15" customHeight="1">
      <c r="B87" s="216"/>
      <c r="C87" s="193" t="s">
        <v>1587</v>
      </c>
      <c r="D87" s="193"/>
      <c r="E87" s="193"/>
      <c r="F87" s="214" t="s">
        <v>1574</v>
      </c>
      <c r="G87" s="215"/>
      <c r="H87" s="193" t="s">
        <v>1588</v>
      </c>
      <c r="I87" s="193" t="s">
        <v>1570</v>
      </c>
      <c r="J87" s="193">
        <v>50</v>
      </c>
      <c r="K87" s="205"/>
    </row>
    <row r="88" spans="2:11" customFormat="1" ht="15" customHeight="1">
      <c r="B88" s="216"/>
      <c r="C88" s="193" t="s">
        <v>1589</v>
      </c>
      <c r="D88" s="193"/>
      <c r="E88" s="193"/>
      <c r="F88" s="214" t="s">
        <v>1574</v>
      </c>
      <c r="G88" s="215"/>
      <c r="H88" s="193" t="s">
        <v>1590</v>
      </c>
      <c r="I88" s="193" t="s">
        <v>1570</v>
      </c>
      <c r="J88" s="193">
        <v>20</v>
      </c>
      <c r="K88" s="205"/>
    </row>
    <row r="89" spans="2:11" customFormat="1" ht="15" customHeight="1">
      <c r="B89" s="216"/>
      <c r="C89" s="193" t="s">
        <v>1591</v>
      </c>
      <c r="D89" s="193"/>
      <c r="E89" s="193"/>
      <c r="F89" s="214" t="s">
        <v>1574</v>
      </c>
      <c r="G89" s="215"/>
      <c r="H89" s="193" t="s">
        <v>1592</v>
      </c>
      <c r="I89" s="193" t="s">
        <v>1570</v>
      </c>
      <c r="J89" s="193">
        <v>20</v>
      </c>
      <c r="K89" s="205"/>
    </row>
    <row r="90" spans="2:11" customFormat="1" ht="15" customHeight="1">
      <c r="B90" s="216"/>
      <c r="C90" s="193" t="s">
        <v>1593</v>
      </c>
      <c r="D90" s="193"/>
      <c r="E90" s="193"/>
      <c r="F90" s="214" t="s">
        <v>1574</v>
      </c>
      <c r="G90" s="215"/>
      <c r="H90" s="193" t="s">
        <v>1594</v>
      </c>
      <c r="I90" s="193" t="s">
        <v>1570</v>
      </c>
      <c r="J90" s="193">
        <v>50</v>
      </c>
      <c r="K90" s="205"/>
    </row>
    <row r="91" spans="2:11" customFormat="1" ht="15" customHeight="1">
      <c r="B91" s="216"/>
      <c r="C91" s="193" t="s">
        <v>1595</v>
      </c>
      <c r="D91" s="193"/>
      <c r="E91" s="193"/>
      <c r="F91" s="214" t="s">
        <v>1574</v>
      </c>
      <c r="G91" s="215"/>
      <c r="H91" s="193" t="s">
        <v>1595</v>
      </c>
      <c r="I91" s="193" t="s">
        <v>1570</v>
      </c>
      <c r="J91" s="193">
        <v>50</v>
      </c>
      <c r="K91" s="205"/>
    </row>
    <row r="92" spans="2:11" customFormat="1" ht="15" customHeight="1">
      <c r="B92" s="216"/>
      <c r="C92" s="193" t="s">
        <v>1596</v>
      </c>
      <c r="D92" s="193"/>
      <c r="E92" s="193"/>
      <c r="F92" s="214" t="s">
        <v>1574</v>
      </c>
      <c r="G92" s="215"/>
      <c r="H92" s="193" t="s">
        <v>1597</v>
      </c>
      <c r="I92" s="193" t="s">
        <v>1570</v>
      </c>
      <c r="J92" s="193">
        <v>255</v>
      </c>
      <c r="K92" s="205"/>
    </row>
    <row r="93" spans="2:11" customFormat="1" ht="15" customHeight="1">
      <c r="B93" s="216"/>
      <c r="C93" s="193" t="s">
        <v>1598</v>
      </c>
      <c r="D93" s="193"/>
      <c r="E93" s="193"/>
      <c r="F93" s="214" t="s">
        <v>1568</v>
      </c>
      <c r="G93" s="215"/>
      <c r="H93" s="193" t="s">
        <v>1599</v>
      </c>
      <c r="I93" s="193" t="s">
        <v>1600</v>
      </c>
      <c r="J93" s="193"/>
      <c r="K93" s="205"/>
    </row>
    <row r="94" spans="2:11" customFormat="1" ht="15" customHeight="1">
      <c r="B94" s="216"/>
      <c r="C94" s="193" t="s">
        <v>1601</v>
      </c>
      <c r="D94" s="193"/>
      <c r="E94" s="193"/>
      <c r="F94" s="214" t="s">
        <v>1568</v>
      </c>
      <c r="G94" s="215"/>
      <c r="H94" s="193" t="s">
        <v>1602</v>
      </c>
      <c r="I94" s="193" t="s">
        <v>1603</v>
      </c>
      <c r="J94" s="193"/>
      <c r="K94" s="205"/>
    </row>
    <row r="95" spans="2:11" customFormat="1" ht="15" customHeight="1">
      <c r="B95" s="216"/>
      <c r="C95" s="193" t="s">
        <v>1604</v>
      </c>
      <c r="D95" s="193"/>
      <c r="E95" s="193"/>
      <c r="F95" s="214" t="s">
        <v>1568</v>
      </c>
      <c r="G95" s="215"/>
      <c r="H95" s="193" t="s">
        <v>1604</v>
      </c>
      <c r="I95" s="193" t="s">
        <v>1603</v>
      </c>
      <c r="J95" s="193"/>
      <c r="K95" s="205"/>
    </row>
    <row r="96" spans="2:11" customFormat="1" ht="15" customHeight="1">
      <c r="B96" s="216"/>
      <c r="C96" s="193" t="s">
        <v>39</v>
      </c>
      <c r="D96" s="193"/>
      <c r="E96" s="193"/>
      <c r="F96" s="214" t="s">
        <v>1568</v>
      </c>
      <c r="G96" s="215"/>
      <c r="H96" s="193" t="s">
        <v>1605</v>
      </c>
      <c r="I96" s="193" t="s">
        <v>1603</v>
      </c>
      <c r="J96" s="193"/>
      <c r="K96" s="205"/>
    </row>
    <row r="97" spans="2:11" customFormat="1" ht="15" customHeight="1">
      <c r="B97" s="216"/>
      <c r="C97" s="193" t="s">
        <v>49</v>
      </c>
      <c r="D97" s="193"/>
      <c r="E97" s="193"/>
      <c r="F97" s="214" t="s">
        <v>1568</v>
      </c>
      <c r="G97" s="215"/>
      <c r="H97" s="193" t="s">
        <v>1606</v>
      </c>
      <c r="I97" s="193" t="s">
        <v>1603</v>
      </c>
      <c r="J97" s="193"/>
      <c r="K97" s="205"/>
    </row>
    <row r="98" spans="2:11" customFormat="1" ht="15" customHeight="1">
      <c r="B98" s="217"/>
      <c r="C98" s="218"/>
      <c r="D98" s="218"/>
      <c r="E98" s="218"/>
      <c r="F98" s="218"/>
      <c r="G98" s="218"/>
      <c r="H98" s="218"/>
      <c r="I98" s="218"/>
      <c r="J98" s="218"/>
      <c r="K98" s="219"/>
    </row>
    <row r="99" spans="2:11" customFormat="1" ht="18.75" customHeight="1">
      <c r="B99" s="220"/>
      <c r="C99" s="221"/>
      <c r="D99" s="221"/>
      <c r="E99" s="221"/>
      <c r="F99" s="221"/>
      <c r="G99" s="221"/>
      <c r="H99" s="221"/>
      <c r="I99" s="221"/>
      <c r="J99" s="221"/>
      <c r="K99" s="220"/>
    </row>
    <row r="100" spans="2:11" customFormat="1" ht="18.75" customHeight="1"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</row>
    <row r="101" spans="2:11" customFormat="1" ht="7.5" customHeight="1">
      <c r="B101" s="201"/>
      <c r="C101" s="202"/>
      <c r="D101" s="202"/>
      <c r="E101" s="202"/>
      <c r="F101" s="202"/>
      <c r="G101" s="202"/>
      <c r="H101" s="202"/>
      <c r="I101" s="202"/>
      <c r="J101" s="202"/>
      <c r="K101" s="203"/>
    </row>
    <row r="102" spans="2:11" customFormat="1" ht="45" customHeight="1">
      <c r="B102" s="204"/>
      <c r="C102" s="301" t="s">
        <v>1607</v>
      </c>
      <c r="D102" s="301"/>
      <c r="E102" s="301"/>
      <c r="F102" s="301"/>
      <c r="G102" s="301"/>
      <c r="H102" s="301"/>
      <c r="I102" s="301"/>
      <c r="J102" s="301"/>
      <c r="K102" s="205"/>
    </row>
    <row r="103" spans="2:11" customFormat="1" ht="17.25" customHeight="1">
      <c r="B103" s="204"/>
      <c r="C103" s="206" t="s">
        <v>1562</v>
      </c>
      <c r="D103" s="206"/>
      <c r="E103" s="206"/>
      <c r="F103" s="206" t="s">
        <v>1563</v>
      </c>
      <c r="G103" s="207"/>
      <c r="H103" s="206" t="s">
        <v>55</v>
      </c>
      <c r="I103" s="206" t="s">
        <v>58</v>
      </c>
      <c r="J103" s="206" t="s">
        <v>1564</v>
      </c>
      <c r="K103" s="205"/>
    </row>
    <row r="104" spans="2:11" customFormat="1" ht="17.25" customHeight="1">
      <c r="B104" s="204"/>
      <c r="C104" s="208" t="s">
        <v>1565</v>
      </c>
      <c r="D104" s="208"/>
      <c r="E104" s="208"/>
      <c r="F104" s="209" t="s">
        <v>1566</v>
      </c>
      <c r="G104" s="210"/>
      <c r="H104" s="208"/>
      <c r="I104" s="208"/>
      <c r="J104" s="208" t="s">
        <v>1567</v>
      </c>
      <c r="K104" s="205"/>
    </row>
    <row r="105" spans="2:11" customFormat="1" ht="5.25" customHeight="1">
      <c r="B105" s="204"/>
      <c r="C105" s="206"/>
      <c r="D105" s="206"/>
      <c r="E105" s="206"/>
      <c r="F105" s="206"/>
      <c r="G105" s="222"/>
      <c r="H105" s="206"/>
      <c r="I105" s="206"/>
      <c r="J105" s="206"/>
      <c r="K105" s="205"/>
    </row>
    <row r="106" spans="2:11" customFormat="1" ht="15" customHeight="1">
      <c r="B106" s="204"/>
      <c r="C106" s="193" t="s">
        <v>54</v>
      </c>
      <c r="D106" s="213"/>
      <c r="E106" s="213"/>
      <c r="F106" s="214" t="s">
        <v>1568</v>
      </c>
      <c r="G106" s="193"/>
      <c r="H106" s="193" t="s">
        <v>1608</v>
      </c>
      <c r="I106" s="193" t="s">
        <v>1570</v>
      </c>
      <c r="J106" s="193">
        <v>20</v>
      </c>
      <c r="K106" s="205"/>
    </row>
    <row r="107" spans="2:11" customFormat="1" ht="15" customHeight="1">
      <c r="B107" s="204"/>
      <c r="C107" s="193" t="s">
        <v>1571</v>
      </c>
      <c r="D107" s="193"/>
      <c r="E107" s="193"/>
      <c r="F107" s="214" t="s">
        <v>1568</v>
      </c>
      <c r="G107" s="193"/>
      <c r="H107" s="193" t="s">
        <v>1608</v>
      </c>
      <c r="I107" s="193" t="s">
        <v>1570</v>
      </c>
      <c r="J107" s="193">
        <v>120</v>
      </c>
      <c r="K107" s="205"/>
    </row>
    <row r="108" spans="2:11" customFormat="1" ht="15" customHeight="1">
      <c r="B108" s="216"/>
      <c r="C108" s="193" t="s">
        <v>1573</v>
      </c>
      <c r="D108" s="193"/>
      <c r="E108" s="193"/>
      <c r="F108" s="214" t="s">
        <v>1574</v>
      </c>
      <c r="G108" s="193"/>
      <c r="H108" s="193" t="s">
        <v>1608</v>
      </c>
      <c r="I108" s="193" t="s">
        <v>1570</v>
      </c>
      <c r="J108" s="193">
        <v>50</v>
      </c>
      <c r="K108" s="205"/>
    </row>
    <row r="109" spans="2:11" customFormat="1" ht="15" customHeight="1">
      <c r="B109" s="216"/>
      <c r="C109" s="193" t="s">
        <v>1576</v>
      </c>
      <c r="D109" s="193"/>
      <c r="E109" s="193"/>
      <c r="F109" s="214" t="s">
        <v>1568</v>
      </c>
      <c r="G109" s="193"/>
      <c r="H109" s="193" t="s">
        <v>1608</v>
      </c>
      <c r="I109" s="193" t="s">
        <v>1578</v>
      </c>
      <c r="J109" s="193"/>
      <c r="K109" s="205"/>
    </row>
    <row r="110" spans="2:11" customFormat="1" ht="15" customHeight="1">
      <c r="B110" s="216"/>
      <c r="C110" s="193" t="s">
        <v>1587</v>
      </c>
      <c r="D110" s="193"/>
      <c r="E110" s="193"/>
      <c r="F110" s="214" t="s">
        <v>1574</v>
      </c>
      <c r="G110" s="193"/>
      <c r="H110" s="193" t="s">
        <v>1608</v>
      </c>
      <c r="I110" s="193" t="s">
        <v>1570</v>
      </c>
      <c r="J110" s="193">
        <v>50</v>
      </c>
      <c r="K110" s="205"/>
    </row>
    <row r="111" spans="2:11" customFormat="1" ht="15" customHeight="1">
      <c r="B111" s="216"/>
      <c r="C111" s="193" t="s">
        <v>1595</v>
      </c>
      <c r="D111" s="193"/>
      <c r="E111" s="193"/>
      <c r="F111" s="214" t="s">
        <v>1574</v>
      </c>
      <c r="G111" s="193"/>
      <c r="H111" s="193" t="s">
        <v>1608</v>
      </c>
      <c r="I111" s="193" t="s">
        <v>1570</v>
      </c>
      <c r="J111" s="193">
        <v>50</v>
      </c>
      <c r="K111" s="205"/>
    </row>
    <row r="112" spans="2:11" customFormat="1" ht="15" customHeight="1">
      <c r="B112" s="216"/>
      <c r="C112" s="193" t="s">
        <v>1593</v>
      </c>
      <c r="D112" s="193"/>
      <c r="E112" s="193"/>
      <c r="F112" s="214" t="s">
        <v>1574</v>
      </c>
      <c r="G112" s="193"/>
      <c r="H112" s="193" t="s">
        <v>1608</v>
      </c>
      <c r="I112" s="193" t="s">
        <v>1570</v>
      </c>
      <c r="J112" s="193">
        <v>50</v>
      </c>
      <c r="K112" s="205"/>
    </row>
    <row r="113" spans="2:11" customFormat="1" ht="15" customHeight="1">
      <c r="B113" s="216"/>
      <c r="C113" s="193" t="s">
        <v>54</v>
      </c>
      <c r="D113" s="193"/>
      <c r="E113" s="193"/>
      <c r="F113" s="214" t="s">
        <v>1568</v>
      </c>
      <c r="G113" s="193"/>
      <c r="H113" s="193" t="s">
        <v>1609</v>
      </c>
      <c r="I113" s="193" t="s">
        <v>1570</v>
      </c>
      <c r="J113" s="193">
        <v>20</v>
      </c>
      <c r="K113" s="205"/>
    </row>
    <row r="114" spans="2:11" customFormat="1" ht="15" customHeight="1">
      <c r="B114" s="216"/>
      <c r="C114" s="193" t="s">
        <v>1610</v>
      </c>
      <c r="D114" s="193"/>
      <c r="E114" s="193"/>
      <c r="F114" s="214" t="s">
        <v>1568</v>
      </c>
      <c r="G114" s="193"/>
      <c r="H114" s="193" t="s">
        <v>1611</v>
      </c>
      <c r="I114" s="193" t="s">
        <v>1570</v>
      </c>
      <c r="J114" s="193">
        <v>120</v>
      </c>
      <c r="K114" s="205"/>
    </row>
    <row r="115" spans="2:11" customFormat="1" ht="15" customHeight="1">
      <c r="B115" s="216"/>
      <c r="C115" s="193" t="s">
        <v>39</v>
      </c>
      <c r="D115" s="193"/>
      <c r="E115" s="193"/>
      <c r="F115" s="214" t="s">
        <v>1568</v>
      </c>
      <c r="G115" s="193"/>
      <c r="H115" s="193" t="s">
        <v>1612</v>
      </c>
      <c r="I115" s="193" t="s">
        <v>1603</v>
      </c>
      <c r="J115" s="193"/>
      <c r="K115" s="205"/>
    </row>
    <row r="116" spans="2:11" customFormat="1" ht="15" customHeight="1">
      <c r="B116" s="216"/>
      <c r="C116" s="193" t="s">
        <v>49</v>
      </c>
      <c r="D116" s="193"/>
      <c r="E116" s="193"/>
      <c r="F116" s="214" t="s">
        <v>1568</v>
      </c>
      <c r="G116" s="193"/>
      <c r="H116" s="193" t="s">
        <v>1613</v>
      </c>
      <c r="I116" s="193" t="s">
        <v>1603</v>
      </c>
      <c r="J116" s="193"/>
      <c r="K116" s="205"/>
    </row>
    <row r="117" spans="2:11" customFormat="1" ht="15" customHeight="1">
      <c r="B117" s="216"/>
      <c r="C117" s="193" t="s">
        <v>58</v>
      </c>
      <c r="D117" s="193"/>
      <c r="E117" s="193"/>
      <c r="F117" s="214" t="s">
        <v>1568</v>
      </c>
      <c r="G117" s="193"/>
      <c r="H117" s="193" t="s">
        <v>1614</v>
      </c>
      <c r="I117" s="193" t="s">
        <v>1615</v>
      </c>
      <c r="J117" s="193"/>
      <c r="K117" s="205"/>
    </row>
    <row r="118" spans="2:11" customFormat="1" ht="15" customHeight="1">
      <c r="B118" s="217"/>
      <c r="C118" s="223"/>
      <c r="D118" s="223"/>
      <c r="E118" s="223"/>
      <c r="F118" s="223"/>
      <c r="G118" s="223"/>
      <c r="H118" s="223"/>
      <c r="I118" s="223"/>
      <c r="J118" s="223"/>
      <c r="K118" s="219"/>
    </row>
    <row r="119" spans="2:11" customFormat="1" ht="18.75" customHeight="1">
      <c r="B119" s="224"/>
      <c r="C119" s="225"/>
      <c r="D119" s="225"/>
      <c r="E119" s="225"/>
      <c r="F119" s="226"/>
      <c r="G119" s="225"/>
      <c r="H119" s="225"/>
      <c r="I119" s="225"/>
      <c r="J119" s="225"/>
      <c r="K119" s="224"/>
    </row>
    <row r="120" spans="2:11" customFormat="1" ht="18.75" customHeight="1"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</row>
    <row r="121" spans="2:11" customFormat="1" ht="7.5" customHeight="1">
      <c r="B121" s="227"/>
      <c r="C121" s="228"/>
      <c r="D121" s="228"/>
      <c r="E121" s="228"/>
      <c r="F121" s="228"/>
      <c r="G121" s="228"/>
      <c r="H121" s="228"/>
      <c r="I121" s="228"/>
      <c r="J121" s="228"/>
      <c r="K121" s="229"/>
    </row>
    <row r="122" spans="2:11" customFormat="1" ht="45" customHeight="1">
      <c r="B122" s="230"/>
      <c r="C122" s="302" t="s">
        <v>1616</v>
      </c>
      <c r="D122" s="302"/>
      <c r="E122" s="302"/>
      <c r="F122" s="302"/>
      <c r="G122" s="302"/>
      <c r="H122" s="302"/>
      <c r="I122" s="302"/>
      <c r="J122" s="302"/>
      <c r="K122" s="231"/>
    </row>
    <row r="123" spans="2:11" customFormat="1" ht="17.25" customHeight="1">
      <c r="B123" s="232"/>
      <c r="C123" s="206" t="s">
        <v>1562</v>
      </c>
      <c r="D123" s="206"/>
      <c r="E123" s="206"/>
      <c r="F123" s="206" t="s">
        <v>1563</v>
      </c>
      <c r="G123" s="207"/>
      <c r="H123" s="206" t="s">
        <v>55</v>
      </c>
      <c r="I123" s="206" t="s">
        <v>58</v>
      </c>
      <c r="J123" s="206" t="s">
        <v>1564</v>
      </c>
      <c r="K123" s="233"/>
    </row>
    <row r="124" spans="2:11" customFormat="1" ht="17.25" customHeight="1">
      <c r="B124" s="232"/>
      <c r="C124" s="208" t="s">
        <v>1565</v>
      </c>
      <c r="D124" s="208"/>
      <c r="E124" s="208"/>
      <c r="F124" s="209" t="s">
        <v>1566</v>
      </c>
      <c r="G124" s="210"/>
      <c r="H124" s="208"/>
      <c r="I124" s="208"/>
      <c r="J124" s="208" t="s">
        <v>1567</v>
      </c>
      <c r="K124" s="233"/>
    </row>
    <row r="125" spans="2:11" customFormat="1" ht="5.25" customHeight="1">
      <c r="B125" s="234"/>
      <c r="C125" s="211"/>
      <c r="D125" s="211"/>
      <c r="E125" s="211"/>
      <c r="F125" s="211"/>
      <c r="G125" s="235"/>
      <c r="H125" s="211"/>
      <c r="I125" s="211"/>
      <c r="J125" s="211"/>
      <c r="K125" s="236"/>
    </row>
    <row r="126" spans="2:11" customFormat="1" ht="15" customHeight="1">
      <c r="B126" s="234"/>
      <c r="C126" s="193" t="s">
        <v>1571</v>
      </c>
      <c r="D126" s="213"/>
      <c r="E126" s="213"/>
      <c r="F126" s="214" t="s">
        <v>1568</v>
      </c>
      <c r="G126" s="193"/>
      <c r="H126" s="193" t="s">
        <v>1608</v>
      </c>
      <c r="I126" s="193" t="s">
        <v>1570</v>
      </c>
      <c r="J126" s="193">
        <v>120</v>
      </c>
      <c r="K126" s="237"/>
    </row>
    <row r="127" spans="2:11" customFormat="1" ht="15" customHeight="1">
      <c r="B127" s="234"/>
      <c r="C127" s="193" t="s">
        <v>1617</v>
      </c>
      <c r="D127" s="193"/>
      <c r="E127" s="193"/>
      <c r="F127" s="214" t="s">
        <v>1568</v>
      </c>
      <c r="G127" s="193"/>
      <c r="H127" s="193" t="s">
        <v>1618</v>
      </c>
      <c r="I127" s="193" t="s">
        <v>1570</v>
      </c>
      <c r="J127" s="193" t="s">
        <v>1619</v>
      </c>
      <c r="K127" s="237"/>
    </row>
    <row r="128" spans="2:11" customFormat="1" ht="15" customHeight="1">
      <c r="B128" s="234"/>
      <c r="C128" s="193" t="s">
        <v>1516</v>
      </c>
      <c r="D128" s="193"/>
      <c r="E128" s="193"/>
      <c r="F128" s="214" t="s">
        <v>1568</v>
      </c>
      <c r="G128" s="193"/>
      <c r="H128" s="193" t="s">
        <v>1620</v>
      </c>
      <c r="I128" s="193" t="s">
        <v>1570</v>
      </c>
      <c r="J128" s="193" t="s">
        <v>1619</v>
      </c>
      <c r="K128" s="237"/>
    </row>
    <row r="129" spans="2:11" customFormat="1" ht="15" customHeight="1">
      <c r="B129" s="234"/>
      <c r="C129" s="193" t="s">
        <v>1579</v>
      </c>
      <c r="D129" s="193"/>
      <c r="E129" s="193"/>
      <c r="F129" s="214" t="s">
        <v>1574</v>
      </c>
      <c r="G129" s="193"/>
      <c r="H129" s="193" t="s">
        <v>1580</v>
      </c>
      <c r="I129" s="193" t="s">
        <v>1570</v>
      </c>
      <c r="J129" s="193">
        <v>15</v>
      </c>
      <c r="K129" s="237"/>
    </row>
    <row r="130" spans="2:11" customFormat="1" ht="15" customHeight="1">
      <c r="B130" s="234"/>
      <c r="C130" s="193" t="s">
        <v>1581</v>
      </c>
      <c r="D130" s="193"/>
      <c r="E130" s="193"/>
      <c r="F130" s="214" t="s">
        <v>1574</v>
      </c>
      <c r="G130" s="193"/>
      <c r="H130" s="193" t="s">
        <v>1582</v>
      </c>
      <c r="I130" s="193" t="s">
        <v>1570</v>
      </c>
      <c r="J130" s="193">
        <v>15</v>
      </c>
      <c r="K130" s="237"/>
    </row>
    <row r="131" spans="2:11" customFormat="1" ht="15" customHeight="1">
      <c r="B131" s="234"/>
      <c r="C131" s="193" t="s">
        <v>1583</v>
      </c>
      <c r="D131" s="193"/>
      <c r="E131" s="193"/>
      <c r="F131" s="214" t="s">
        <v>1574</v>
      </c>
      <c r="G131" s="193"/>
      <c r="H131" s="193" t="s">
        <v>1584</v>
      </c>
      <c r="I131" s="193" t="s">
        <v>1570</v>
      </c>
      <c r="J131" s="193">
        <v>20</v>
      </c>
      <c r="K131" s="237"/>
    </row>
    <row r="132" spans="2:11" customFormat="1" ht="15" customHeight="1">
      <c r="B132" s="234"/>
      <c r="C132" s="193" t="s">
        <v>1585</v>
      </c>
      <c r="D132" s="193"/>
      <c r="E132" s="193"/>
      <c r="F132" s="214" t="s">
        <v>1574</v>
      </c>
      <c r="G132" s="193"/>
      <c r="H132" s="193" t="s">
        <v>1586</v>
      </c>
      <c r="I132" s="193" t="s">
        <v>1570</v>
      </c>
      <c r="J132" s="193">
        <v>20</v>
      </c>
      <c r="K132" s="237"/>
    </row>
    <row r="133" spans="2:11" customFormat="1" ht="15" customHeight="1">
      <c r="B133" s="234"/>
      <c r="C133" s="193" t="s">
        <v>1573</v>
      </c>
      <c r="D133" s="193"/>
      <c r="E133" s="193"/>
      <c r="F133" s="214" t="s">
        <v>1574</v>
      </c>
      <c r="G133" s="193"/>
      <c r="H133" s="193" t="s">
        <v>1608</v>
      </c>
      <c r="I133" s="193" t="s">
        <v>1570</v>
      </c>
      <c r="J133" s="193">
        <v>50</v>
      </c>
      <c r="K133" s="237"/>
    </row>
    <row r="134" spans="2:11" customFormat="1" ht="15" customHeight="1">
      <c r="B134" s="234"/>
      <c r="C134" s="193" t="s">
        <v>1587</v>
      </c>
      <c r="D134" s="193"/>
      <c r="E134" s="193"/>
      <c r="F134" s="214" t="s">
        <v>1574</v>
      </c>
      <c r="G134" s="193"/>
      <c r="H134" s="193" t="s">
        <v>1608</v>
      </c>
      <c r="I134" s="193" t="s">
        <v>1570</v>
      </c>
      <c r="J134" s="193">
        <v>50</v>
      </c>
      <c r="K134" s="237"/>
    </row>
    <row r="135" spans="2:11" customFormat="1" ht="15" customHeight="1">
      <c r="B135" s="234"/>
      <c r="C135" s="193" t="s">
        <v>1593</v>
      </c>
      <c r="D135" s="193"/>
      <c r="E135" s="193"/>
      <c r="F135" s="214" t="s">
        <v>1574</v>
      </c>
      <c r="G135" s="193"/>
      <c r="H135" s="193" t="s">
        <v>1608</v>
      </c>
      <c r="I135" s="193" t="s">
        <v>1570</v>
      </c>
      <c r="J135" s="193">
        <v>50</v>
      </c>
      <c r="K135" s="237"/>
    </row>
    <row r="136" spans="2:11" customFormat="1" ht="15" customHeight="1">
      <c r="B136" s="234"/>
      <c r="C136" s="193" t="s">
        <v>1595</v>
      </c>
      <c r="D136" s="193"/>
      <c r="E136" s="193"/>
      <c r="F136" s="214" t="s">
        <v>1574</v>
      </c>
      <c r="G136" s="193"/>
      <c r="H136" s="193" t="s">
        <v>1608</v>
      </c>
      <c r="I136" s="193" t="s">
        <v>1570</v>
      </c>
      <c r="J136" s="193">
        <v>50</v>
      </c>
      <c r="K136" s="237"/>
    </row>
    <row r="137" spans="2:11" customFormat="1" ht="15" customHeight="1">
      <c r="B137" s="234"/>
      <c r="C137" s="193" t="s">
        <v>1596</v>
      </c>
      <c r="D137" s="193"/>
      <c r="E137" s="193"/>
      <c r="F137" s="214" t="s">
        <v>1574</v>
      </c>
      <c r="G137" s="193"/>
      <c r="H137" s="193" t="s">
        <v>1621</v>
      </c>
      <c r="I137" s="193" t="s">
        <v>1570</v>
      </c>
      <c r="J137" s="193">
        <v>255</v>
      </c>
      <c r="K137" s="237"/>
    </row>
    <row r="138" spans="2:11" customFormat="1" ht="15" customHeight="1">
      <c r="B138" s="234"/>
      <c r="C138" s="193" t="s">
        <v>1598</v>
      </c>
      <c r="D138" s="193"/>
      <c r="E138" s="193"/>
      <c r="F138" s="214" t="s">
        <v>1568</v>
      </c>
      <c r="G138" s="193"/>
      <c r="H138" s="193" t="s">
        <v>1622</v>
      </c>
      <c r="I138" s="193" t="s">
        <v>1600</v>
      </c>
      <c r="J138" s="193"/>
      <c r="K138" s="237"/>
    </row>
    <row r="139" spans="2:11" customFormat="1" ht="15" customHeight="1">
      <c r="B139" s="234"/>
      <c r="C139" s="193" t="s">
        <v>1601</v>
      </c>
      <c r="D139" s="193"/>
      <c r="E139" s="193"/>
      <c r="F139" s="214" t="s">
        <v>1568</v>
      </c>
      <c r="G139" s="193"/>
      <c r="H139" s="193" t="s">
        <v>1623</v>
      </c>
      <c r="I139" s="193" t="s">
        <v>1603</v>
      </c>
      <c r="J139" s="193"/>
      <c r="K139" s="237"/>
    </row>
    <row r="140" spans="2:11" customFormat="1" ht="15" customHeight="1">
      <c r="B140" s="234"/>
      <c r="C140" s="193" t="s">
        <v>1604</v>
      </c>
      <c r="D140" s="193"/>
      <c r="E140" s="193"/>
      <c r="F140" s="214" t="s">
        <v>1568</v>
      </c>
      <c r="G140" s="193"/>
      <c r="H140" s="193" t="s">
        <v>1604</v>
      </c>
      <c r="I140" s="193" t="s">
        <v>1603</v>
      </c>
      <c r="J140" s="193"/>
      <c r="K140" s="237"/>
    </row>
    <row r="141" spans="2:11" customFormat="1" ht="15" customHeight="1">
      <c r="B141" s="234"/>
      <c r="C141" s="193" t="s">
        <v>39</v>
      </c>
      <c r="D141" s="193"/>
      <c r="E141" s="193"/>
      <c r="F141" s="214" t="s">
        <v>1568</v>
      </c>
      <c r="G141" s="193"/>
      <c r="H141" s="193" t="s">
        <v>1624</v>
      </c>
      <c r="I141" s="193" t="s">
        <v>1603</v>
      </c>
      <c r="J141" s="193"/>
      <c r="K141" s="237"/>
    </row>
    <row r="142" spans="2:11" customFormat="1" ht="15" customHeight="1">
      <c r="B142" s="234"/>
      <c r="C142" s="193" t="s">
        <v>1625</v>
      </c>
      <c r="D142" s="193"/>
      <c r="E142" s="193"/>
      <c r="F142" s="214" t="s">
        <v>1568</v>
      </c>
      <c r="G142" s="193"/>
      <c r="H142" s="193" t="s">
        <v>1626</v>
      </c>
      <c r="I142" s="193" t="s">
        <v>1603</v>
      </c>
      <c r="J142" s="193"/>
      <c r="K142" s="237"/>
    </row>
    <row r="143" spans="2:11" customFormat="1" ht="15" customHeight="1">
      <c r="B143" s="238"/>
      <c r="C143" s="239"/>
      <c r="D143" s="239"/>
      <c r="E143" s="239"/>
      <c r="F143" s="239"/>
      <c r="G143" s="239"/>
      <c r="H143" s="239"/>
      <c r="I143" s="239"/>
      <c r="J143" s="239"/>
      <c r="K143" s="240"/>
    </row>
    <row r="144" spans="2:11" customFormat="1" ht="18.75" customHeight="1">
      <c r="B144" s="225"/>
      <c r="C144" s="225"/>
      <c r="D144" s="225"/>
      <c r="E144" s="225"/>
      <c r="F144" s="226"/>
      <c r="G144" s="225"/>
      <c r="H144" s="225"/>
      <c r="I144" s="225"/>
      <c r="J144" s="225"/>
      <c r="K144" s="225"/>
    </row>
    <row r="145" spans="2:11" customFormat="1" ht="18.75" customHeight="1"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</row>
    <row r="146" spans="2:11" customFormat="1" ht="7.5" customHeight="1">
      <c r="B146" s="201"/>
      <c r="C146" s="202"/>
      <c r="D146" s="202"/>
      <c r="E146" s="202"/>
      <c r="F146" s="202"/>
      <c r="G146" s="202"/>
      <c r="H146" s="202"/>
      <c r="I146" s="202"/>
      <c r="J146" s="202"/>
      <c r="K146" s="203"/>
    </row>
    <row r="147" spans="2:11" customFormat="1" ht="45" customHeight="1">
      <c r="B147" s="204"/>
      <c r="C147" s="301" t="s">
        <v>1627</v>
      </c>
      <c r="D147" s="301"/>
      <c r="E147" s="301"/>
      <c r="F147" s="301"/>
      <c r="G147" s="301"/>
      <c r="H147" s="301"/>
      <c r="I147" s="301"/>
      <c r="J147" s="301"/>
      <c r="K147" s="205"/>
    </row>
    <row r="148" spans="2:11" customFormat="1" ht="17.25" customHeight="1">
      <c r="B148" s="204"/>
      <c r="C148" s="206" t="s">
        <v>1562</v>
      </c>
      <c r="D148" s="206"/>
      <c r="E148" s="206"/>
      <c r="F148" s="206" t="s">
        <v>1563</v>
      </c>
      <c r="G148" s="207"/>
      <c r="H148" s="206" t="s">
        <v>55</v>
      </c>
      <c r="I148" s="206" t="s">
        <v>58</v>
      </c>
      <c r="J148" s="206" t="s">
        <v>1564</v>
      </c>
      <c r="K148" s="205"/>
    </row>
    <row r="149" spans="2:11" customFormat="1" ht="17.25" customHeight="1">
      <c r="B149" s="204"/>
      <c r="C149" s="208" t="s">
        <v>1565</v>
      </c>
      <c r="D149" s="208"/>
      <c r="E149" s="208"/>
      <c r="F149" s="209" t="s">
        <v>1566</v>
      </c>
      <c r="G149" s="210"/>
      <c r="H149" s="208"/>
      <c r="I149" s="208"/>
      <c r="J149" s="208" t="s">
        <v>1567</v>
      </c>
      <c r="K149" s="205"/>
    </row>
    <row r="150" spans="2:11" customFormat="1" ht="5.25" customHeight="1">
      <c r="B150" s="216"/>
      <c r="C150" s="211"/>
      <c r="D150" s="211"/>
      <c r="E150" s="211"/>
      <c r="F150" s="211"/>
      <c r="G150" s="212"/>
      <c r="H150" s="211"/>
      <c r="I150" s="211"/>
      <c r="J150" s="211"/>
      <c r="K150" s="237"/>
    </row>
    <row r="151" spans="2:11" customFormat="1" ht="15" customHeight="1">
      <c r="B151" s="216"/>
      <c r="C151" s="241" t="s">
        <v>1571</v>
      </c>
      <c r="D151" s="193"/>
      <c r="E151" s="193"/>
      <c r="F151" s="242" t="s">
        <v>1568</v>
      </c>
      <c r="G151" s="193"/>
      <c r="H151" s="241" t="s">
        <v>1608</v>
      </c>
      <c r="I151" s="241" t="s">
        <v>1570</v>
      </c>
      <c r="J151" s="241">
        <v>120</v>
      </c>
      <c r="K151" s="237"/>
    </row>
    <row r="152" spans="2:11" customFormat="1" ht="15" customHeight="1">
      <c r="B152" s="216"/>
      <c r="C152" s="241" t="s">
        <v>1617</v>
      </c>
      <c r="D152" s="193"/>
      <c r="E152" s="193"/>
      <c r="F152" s="242" t="s">
        <v>1568</v>
      </c>
      <c r="G152" s="193"/>
      <c r="H152" s="241" t="s">
        <v>1628</v>
      </c>
      <c r="I152" s="241" t="s">
        <v>1570</v>
      </c>
      <c r="J152" s="241" t="s">
        <v>1619</v>
      </c>
      <c r="K152" s="237"/>
    </row>
    <row r="153" spans="2:11" customFormat="1" ht="15" customHeight="1">
      <c r="B153" s="216"/>
      <c r="C153" s="241" t="s">
        <v>1516</v>
      </c>
      <c r="D153" s="193"/>
      <c r="E153" s="193"/>
      <c r="F153" s="242" t="s">
        <v>1568</v>
      </c>
      <c r="G153" s="193"/>
      <c r="H153" s="241" t="s">
        <v>1629</v>
      </c>
      <c r="I153" s="241" t="s">
        <v>1570</v>
      </c>
      <c r="J153" s="241" t="s">
        <v>1619</v>
      </c>
      <c r="K153" s="237"/>
    </row>
    <row r="154" spans="2:11" customFormat="1" ht="15" customHeight="1">
      <c r="B154" s="216"/>
      <c r="C154" s="241" t="s">
        <v>1573</v>
      </c>
      <c r="D154" s="193"/>
      <c r="E154" s="193"/>
      <c r="F154" s="242" t="s">
        <v>1574</v>
      </c>
      <c r="G154" s="193"/>
      <c r="H154" s="241" t="s">
        <v>1608</v>
      </c>
      <c r="I154" s="241" t="s">
        <v>1570</v>
      </c>
      <c r="J154" s="241">
        <v>50</v>
      </c>
      <c r="K154" s="237"/>
    </row>
    <row r="155" spans="2:11" customFormat="1" ht="15" customHeight="1">
      <c r="B155" s="216"/>
      <c r="C155" s="241" t="s">
        <v>1576</v>
      </c>
      <c r="D155" s="193"/>
      <c r="E155" s="193"/>
      <c r="F155" s="242" t="s">
        <v>1568</v>
      </c>
      <c r="G155" s="193"/>
      <c r="H155" s="241" t="s">
        <v>1608</v>
      </c>
      <c r="I155" s="241" t="s">
        <v>1578</v>
      </c>
      <c r="J155" s="241"/>
      <c r="K155" s="237"/>
    </row>
    <row r="156" spans="2:11" customFormat="1" ht="15" customHeight="1">
      <c r="B156" s="216"/>
      <c r="C156" s="241" t="s">
        <v>1587</v>
      </c>
      <c r="D156" s="193"/>
      <c r="E156" s="193"/>
      <c r="F156" s="242" t="s">
        <v>1574</v>
      </c>
      <c r="G156" s="193"/>
      <c r="H156" s="241" t="s">
        <v>1608</v>
      </c>
      <c r="I156" s="241" t="s">
        <v>1570</v>
      </c>
      <c r="J156" s="241">
        <v>50</v>
      </c>
      <c r="K156" s="237"/>
    </row>
    <row r="157" spans="2:11" customFormat="1" ht="15" customHeight="1">
      <c r="B157" s="216"/>
      <c r="C157" s="241" t="s">
        <v>1595</v>
      </c>
      <c r="D157" s="193"/>
      <c r="E157" s="193"/>
      <c r="F157" s="242" t="s">
        <v>1574</v>
      </c>
      <c r="G157" s="193"/>
      <c r="H157" s="241" t="s">
        <v>1608</v>
      </c>
      <c r="I157" s="241" t="s">
        <v>1570</v>
      </c>
      <c r="J157" s="241">
        <v>50</v>
      </c>
      <c r="K157" s="237"/>
    </row>
    <row r="158" spans="2:11" customFormat="1" ht="15" customHeight="1">
      <c r="B158" s="216"/>
      <c r="C158" s="241" t="s">
        <v>1593</v>
      </c>
      <c r="D158" s="193"/>
      <c r="E158" s="193"/>
      <c r="F158" s="242" t="s">
        <v>1574</v>
      </c>
      <c r="G158" s="193"/>
      <c r="H158" s="241" t="s">
        <v>1608</v>
      </c>
      <c r="I158" s="241" t="s">
        <v>1570</v>
      </c>
      <c r="J158" s="241">
        <v>50</v>
      </c>
      <c r="K158" s="237"/>
    </row>
    <row r="159" spans="2:11" customFormat="1" ht="15" customHeight="1">
      <c r="B159" s="216"/>
      <c r="C159" s="241" t="s">
        <v>88</v>
      </c>
      <c r="D159" s="193"/>
      <c r="E159" s="193"/>
      <c r="F159" s="242" t="s">
        <v>1568</v>
      </c>
      <c r="G159" s="193"/>
      <c r="H159" s="241" t="s">
        <v>1630</v>
      </c>
      <c r="I159" s="241" t="s">
        <v>1570</v>
      </c>
      <c r="J159" s="241" t="s">
        <v>1631</v>
      </c>
      <c r="K159" s="237"/>
    </row>
    <row r="160" spans="2:11" customFormat="1" ht="15" customHeight="1">
      <c r="B160" s="216"/>
      <c r="C160" s="241" t="s">
        <v>1632</v>
      </c>
      <c r="D160" s="193"/>
      <c r="E160" s="193"/>
      <c r="F160" s="242" t="s">
        <v>1568</v>
      </c>
      <c r="G160" s="193"/>
      <c r="H160" s="241" t="s">
        <v>1633</v>
      </c>
      <c r="I160" s="241" t="s">
        <v>1603</v>
      </c>
      <c r="J160" s="241"/>
      <c r="K160" s="237"/>
    </row>
    <row r="161" spans="2:11" customFormat="1" ht="15" customHeight="1">
      <c r="B161" s="243"/>
      <c r="C161" s="223"/>
      <c r="D161" s="223"/>
      <c r="E161" s="223"/>
      <c r="F161" s="223"/>
      <c r="G161" s="223"/>
      <c r="H161" s="223"/>
      <c r="I161" s="223"/>
      <c r="J161" s="223"/>
      <c r="K161" s="244"/>
    </row>
    <row r="162" spans="2:11" customFormat="1" ht="18.75" customHeight="1">
      <c r="B162" s="225"/>
      <c r="C162" s="235"/>
      <c r="D162" s="235"/>
      <c r="E162" s="235"/>
      <c r="F162" s="245"/>
      <c r="G162" s="235"/>
      <c r="H162" s="235"/>
      <c r="I162" s="235"/>
      <c r="J162" s="235"/>
      <c r="K162" s="225"/>
    </row>
    <row r="163" spans="2:11" customFormat="1" ht="18.75" customHeight="1"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</row>
    <row r="164" spans="2:11" customFormat="1" ht="7.5" customHeight="1">
      <c r="B164" s="182"/>
      <c r="C164" s="183"/>
      <c r="D164" s="183"/>
      <c r="E164" s="183"/>
      <c r="F164" s="183"/>
      <c r="G164" s="183"/>
      <c r="H164" s="183"/>
      <c r="I164" s="183"/>
      <c r="J164" s="183"/>
      <c r="K164" s="184"/>
    </row>
    <row r="165" spans="2:11" customFormat="1" ht="45" customHeight="1">
      <c r="B165" s="185"/>
      <c r="C165" s="302" t="s">
        <v>1634</v>
      </c>
      <c r="D165" s="302"/>
      <c r="E165" s="302"/>
      <c r="F165" s="302"/>
      <c r="G165" s="302"/>
      <c r="H165" s="302"/>
      <c r="I165" s="302"/>
      <c r="J165" s="302"/>
      <c r="K165" s="186"/>
    </row>
    <row r="166" spans="2:11" customFormat="1" ht="17.25" customHeight="1">
      <c r="B166" s="185"/>
      <c r="C166" s="206" t="s">
        <v>1562</v>
      </c>
      <c r="D166" s="206"/>
      <c r="E166" s="206"/>
      <c r="F166" s="206" t="s">
        <v>1563</v>
      </c>
      <c r="G166" s="246"/>
      <c r="H166" s="247" t="s">
        <v>55</v>
      </c>
      <c r="I166" s="247" t="s">
        <v>58</v>
      </c>
      <c r="J166" s="206" t="s">
        <v>1564</v>
      </c>
      <c r="K166" s="186"/>
    </row>
    <row r="167" spans="2:11" customFormat="1" ht="17.25" customHeight="1">
      <c r="B167" s="187"/>
      <c r="C167" s="208" t="s">
        <v>1565</v>
      </c>
      <c r="D167" s="208"/>
      <c r="E167" s="208"/>
      <c r="F167" s="209" t="s">
        <v>1566</v>
      </c>
      <c r="G167" s="248"/>
      <c r="H167" s="249"/>
      <c r="I167" s="249"/>
      <c r="J167" s="208" t="s">
        <v>1567</v>
      </c>
      <c r="K167" s="188"/>
    </row>
    <row r="168" spans="2:11" customFormat="1" ht="5.25" customHeight="1">
      <c r="B168" s="216"/>
      <c r="C168" s="211"/>
      <c r="D168" s="211"/>
      <c r="E168" s="211"/>
      <c r="F168" s="211"/>
      <c r="G168" s="212"/>
      <c r="H168" s="211"/>
      <c r="I168" s="211"/>
      <c r="J168" s="211"/>
      <c r="K168" s="237"/>
    </row>
    <row r="169" spans="2:11" customFormat="1" ht="15" customHeight="1">
      <c r="B169" s="216"/>
      <c r="C169" s="193" t="s">
        <v>1571</v>
      </c>
      <c r="D169" s="193"/>
      <c r="E169" s="193"/>
      <c r="F169" s="214" t="s">
        <v>1568</v>
      </c>
      <c r="G169" s="193"/>
      <c r="H169" s="193" t="s">
        <v>1608</v>
      </c>
      <c r="I169" s="193" t="s">
        <v>1570</v>
      </c>
      <c r="J169" s="193">
        <v>120</v>
      </c>
      <c r="K169" s="237"/>
    </row>
    <row r="170" spans="2:11" customFormat="1" ht="15" customHeight="1">
      <c r="B170" s="216"/>
      <c r="C170" s="193" t="s">
        <v>1617</v>
      </c>
      <c r="D170" s="193"/>
      <c r="E170" s="193"/>
      <c r="F170" s="214" t="s">
        <v>1568</v>
      </c>
      <c r="G170" s="193"/>
      <c r="H170" s="193" t="s">
        <v>1618</v>
      </c>
      <c r="I170" s="193" t="s">
        <v>1570</v>
      </c>
      <c r="J170" s="193" t="s">
        <v>1619</v>
      </c>
      <c r="K170" s="237"/>
    </row>
    <row r="171" spans="2:11" customFormat="1" ht="15" customHeight="1">
      <c r="B171" s="216"/>
      <c r="C171" s="193" t="s">
        <v>1516</v>
      </c>
      <c r="D171" s="193"/>
      <c r="E171" s="193"/>
      <c r="F171" s="214" t="s">
        <v>1568</v>
      </c>
      <c r="G171" s="193"/>
      <c r="H171" s="193" t="s">
        <v>1635</v>
      </c>
      <c r="I171" s="193" t="s">
        <v>1570</v>
      </c>
      <c r="J171" s="193" t="s">
        <v>1619</v>
      </c>
      <c r="K171" s="237"/>
    </row>
    <row r="172" spans="2:11" customFormat="1" ht="15" customHeight="1">
      <c r="B172" s="216"/>
      <c r="C172" s="193" t="s">
        <v>1573</v>
      </c>
      <c r="D172" s="193"/>
      <c r="E172" s="193"/>
      <c r="F172" s="214" t="s">
        <v>1574</v>
      </c>
      <c r="G172" s="193"/>
      <c r="H172" s="193" t="s">
        <v>1635</v>
      </c>
      <c r="I172" s="193" t="s">
        <v>1570</v>
      </c>
      <c r="J172" s="193">
        <v>50</v>
      </c>
      <c r="K172" s="237"/>
    </row>
    <row r="173" spans="2:11" customFormat="1" ht="15" customHeight="1">
      <c r="B173" s="216"/>
      <c r="C173" s="193" t="s">
        <v>1576</v>
      </c>
      <c r="D173" s="193"/>
      <c r="E173" s="193"/>
      <c r="F173" s="214" t="s">
        <v>1568</v>
      </c>
      <c r="G173" s="193"/>
      <c r="H173" s="193" t="s">
        <v>1635</v>
      </c>
      <c r="I173" s="193" t="s">
        <v>1578</v>
      </c>
      <c r="J173" s="193"/>
      <c r="K173" s="237"/>
    </row>
    <row r="174" spans="2:11" customFormat="1" ht="15" customHeight="1">
      <c r="B174" s="216"/>
      <c r="C174" s="193" t="s">
        <v>1587</v>
      </c>
      <c r="D174" s="193"/>
      <c r="E174" s="193"/>
      <c r="F174" s="214" t="s">
        <v>1574</v>
      </c>
      <c r="G174" s="193"/>
      <c r="H174" s="193" t="s">
        <v>1635</v>
      </c>
      <c r="I174" s="193" t="s">
        <v>1570</v>
      </c>
      <c r="J174" s="193">
        <v>50</v>
      </c>
      <c r="K174" s="237"/>
    </row>
    <row r="175" spans="2:11" customFormat="1" ht="15" customHeight="1">
      <c r="B175" s="216"/>
      <c r="C175" s="193" t="s">
        <v>1595</v>
      </c>
      <c r="D175" s="193"/>
      <c r="E175" s="193"/>
      <c r="F175" s="214" t="s">
        <v>1574</v>
      </c>
      <c r="G175" s="193"/>
      <c r="H175" s="193" t="s">
        <v>1635</v>
      </c>
      <c r="I175" s="193" t="s">
        <v>1570</v>
      </c>
      <c r="J175" s="193">
        <v>50</v>
      </c>
      <c r="K175" s="237"/>
    </row>
    <row r="176" spans="2:11" customFormat="1" ht="15" customHeight="1">
      <c r="B176" s="216"/>
      <c r="C176" s="193" t="s">
        <v>1593</v>
      </c>
      <c r="D176" s="193"/>
      <c r="E176" s="193"/>
      <c r="F176" s="214" t="s">
        <v>1574</v>
      </c>
      <c r="G176" s="193"/>
      <c r="H176" s="193" t="s">
        <v>1635</v>
      </c>
      <c r="I176" s="193" t="s">
        <v>1570</v>
      </c>
      <c r="J176" s="193">
        <v>50</v>
      </c>
      <c r="K176" s="237"/>
    </row>
    <row r="177" spans="2:11" customFormat="1" ht="15" customHeight="1">
      <c r="B177" s="216"/>
      <c r="C177" s="193" t="s">
        <v>118</v>
      </c>
      <c r="D177" s="193"/>
      <c r="E177" s="193"/>
      <c r="F177" s="214" t="s">
        <v>1568</v>
      </c>
      <c r="G177" s="193"/>
      <c r="H177" s="193" t="s">
        <v>1636</v>
      </c>
      <c r="I177" s="193" t="s">
        <v>1637</v>
      </c>
      <c r="J177" s="193"/>
      <c r="K177" s="237"/>
    </row>
    <row r="178" spans="2:11" customFormat="1" ht="15" customHeight="1">
      <c r="B178" s="216"/>
      <c r="C178" s="193" t="s">
        <v>58</v>
      </c>
      <c r="D178" s="193"/>
      <c r="E178" s="193"/>
      <c r="F178" s="214" t="s">
        <v>1568</v>
      </c>
      <c r="G178" s="193"/>
      <c r="H178" s="193" t="s">
        <v>1638</v>
      </c>
      <c r="I178" s="193" t="s">
        <v>1639</v>
      </c>
      <c r="J178" s="193">
        <v>1</v>
      </c>
      <c r="K178" s="237"/>
    </row>
    <row r="179" spans="2:11" customFormat="1" ht="15" customHeight="1">
      <c r="B179" s="216"/>
      <c r="C179" s="193" t="s">
        <v>54</v>
      </c>
      <c r="D179" s="193"/>
      <c r="E179" s="193"/>
      <c r="F179" s="214" t="s">
        <v>1568</v>
      </c>
      <c r="G179" s="193"/>
      <c r="H179" s="193" t="s">
        <v>1640</v>
      </c>
      <c r="I179" s="193" t="s">
        <v>1570</v>
      </c>
      <c r="J179" s="193">
        <v>20</v>
      </c>
      <c r="K179" s="237"/>
    </row>
    <row r="180" spans="2:11" customFormat="1" ht="15" customHeight="1">
      <c r="B180" s="216"/>
      <c r="C180" s="193" t="s">
        <v>55</v>
      </c>
      <c r="D180" s="193"/>
      <c r="E180" s="193"/>
      <c r="F180" s="214" t="s">
        <v>1568</v>
      </c>
      <c r="G180" s="193"/>
      <c r="H180" s="193" t="s">
        <v>1641</v>
      </c>
      <c r="I180" s="193" t="s">
        <v>1570</v>
      </c>
      <c r="J180" s="193">
        <v>255</v>
      </c>
      <c r="K180" s="237"/>
    </row>
    <row r="181" spans="2:11" customFormat="1" ht="15" customHeight="1">
      <c r="B181" s="216"/>
      <c r="C181" s="193" t="s">
        <v>119</v>
      </c>
      <c r="D181" s="193"/>
      <c r="E181" s="193"/>
      <c r="F181" s="214" t="s">
        <v>1568</v>
      </c>
      <c r="G181" s="193"/>
      <c r="H181" s="193" t="s">
        <v>1532</v>
      </c>
      <c r="I181" s="193" t="s">
        <v>1570</v>
      </c>
      <c r="J181" s="193">
        <v>10</v>
      </c>
      <c r="K181" s="237"/>
    </row>
    <row r="182" spans="2:11" customFormat="1" ht="15" customHeight="1">
      <c r="B182" s="216"/>
      <c r="C182" s="193" t="s">
        <v>120</v>
      </c>
      <c r="D182" s="193"/>
      <c r="E182" s="193"/>
      <c r="F182" s="214" t="s">
        <v>1568</v>
      </c>
      <c r="G182" s="193"/>
      <c r="H182" s="193" t="s">
        <v>1642</v>
      </c>
      <c r="I182" s="193" t="s">
        <v>1603</v>
      </c>
      <c r="J182" s="193"/>
      <c r="K182" s="237"/>
    </row>
    <row r="183" spans="2:11" customFormat="1" ht="15" customHeight="1">
      <c r="B183" s="216"/>
      <c r="C183" s="193" t="s">
        <v>1643</v>
      </c>
      <c r="D183" s="193"/>
      <c r="E183" s="193"/>
      <c r="F183" s="214" t="s">
        <v>1568</v>
      </c>
      <c r="G183" s="193"/>
      <c r="H183" s="193" t="s">
        <v>1644</v>
      </c>
      <c r="I183" s="193" t="s">
        <v>1603</v>
      </c>
      <c r="J183" s="193"/>
      <c r="K183" s="237"/>
    </row>
    <row r="184" spans="2:11" customFormat="1" ht="15" customHeight="1">
      <c r="B184" s="216"/>
      <c r="C184" s="193" t="s">
        <v>1632</v>
      </c>
      <c r="D184" s="193"/>
      <c r="E184" s="193"/>
      <c r="F184" s="214" t="s">
        <v>1568</v>
      </c>
      <c r="G184" s="193"/>
      <c r="H184" s="193" t="s">
        <v>1645</v>
      </c>
      <c r="I184" s="193" t="s">
        <v>1603</v>
      </c>
      <c r="J184" s="193"/>
      <c r="K184" s="237"/>
    </row>
    <row r="185" spans="2:11" customFormat="1" ht="15" customHeight="1">
      <c r="B185" s="216"/>
      <c r="C185" s="193" t="s">
        <v>122</v>
      </c>
      <c r="D185" s="193"/>
      <c r="E185" s="193"/>
      <c r="F185" s="214" t="s">
        <v>1574</v>
      </c>
      <c r="G185" s="193"/>
      <c r="H185" s="193" t="s">
        <v>1646</v>
      </c>
      <c r="I185" s="193" t="s">
        <v>1570</v>
      </c>
      <c r="J185" s="193">
        <v>50</v>
      </c>
      <c r="K185" s="237"/>
    </row>
    <row r="186" spans="2:11" customFormat="1" ht="15" customHeight="1">
      <c r="B186" s="216"/>
      <c r="C186" s="193" t="s">
        <v>1647</v>
      </c>
      <c r="D186" s="193"/>
      <c r="E186" s="193"/>
      <c r="F186" s="214" t="s">
        <v>1574</v>
      </c>
      <c r="G186" s="193"/>
      <c r="H186" s="193" t="s">
        <v>1648</v>
      </c>
      <c r="I186" s="193" t="s">
        <v>1649</v>
      </c>
      <c r="J186" s="193"/>
      <c r="K186" s="237"/>
    </row>
    <row r="187" spans="2:11" customFormat="1" ht="15" customHeight="1">
      <c r="B187" s="216"/>
      <c r="C187" s="193" t="s">
        <v>1650</v>
      </c>
      <c r="D187" s="193"/>
      <c r="E187" s="193"/>
      <c r="F187" s="214" t="s">
        <v>1574</v>
      </c>
      <c r="G187" s="193"/>
      <c r="H187" s="193" t="s">
        <v>1651</v>
      </c>
      <c r="I187" s="193" t="s">
        <v>1649</v>
      </c>
      <c r="J187" s="193"/>
      <c r="K187" s="237"/>
    </row>
    <row r="188" spans="2:11" customFormat="1" ht="15" customHeight="1">
      <c r="B188" s="216"/>
      <c r="C188" s="193" t="s">
        <v>1652</v>
      </c>
      <c r="D188" s="193"/>
      <c r="E188" s="193"/>
      <c r="F188" s="214" t="s">
        <v>1574</v>
      </c>
      <c r="G188" s="193"/>
      <c r="H188" s="193" t="s">
        <v>1653</v>
      </c>
      <c r="I188" s="193" t="s">
        <v>1649</v>
      </c>
      <c r="J188" s="193"/>
      <c r="K188" s="237"/>
    </row>
    <row r="189" spans="2:11" customFormat="1" ht="15" customHeight="1">
      <c r="B189" s="216"/>
      <c r="C189" s="250" t="s">
        <v>1654</v>
      </c>
      <c r="D189" s="193"/>
      <c r="E189" s="193"/>
      <c r="F189" s="214" t="s">
        <v>1574</v>
      </c>
      <c r="G189" s="193"/>
      <c r="H189" s="193" t="s">
        <v>1655</v>
      </c>
      <c r="I189" s="193" t="s">
        <v>1656</v>
      </c>
      <c r="J189" s="251" t="s">
        <v>1657</v>
      </c>
      <c r="K189" s="237"/>
    </row>
    <row r="190" spans="2:11" customFormat="1" ht="15" customHeight="1">
      <c r="B190" s="216"/>
      <c r="C190" s="250" t="s">
        <v>43</v>
      </c>
      <c r="D190" s="193"/>
      <c r="E190" s="193"/>
      <c r="F190" s="214" t="s">
        <v>1568</v>
      </c>
      <c r="G190" s="193"/>
      <c r="H190" s="190" t="s">
        <v>1658</v>
      </c>
      <c r="I190" s="193" t="s">
        <v>1659</v>
      </c>
      <c r="J190" s="193"/>
      <c r="K190" s="237"/>
    </row>
    <row r="191" spans="2:11" customFormat="1" ht="15" customHeight="1">
      <c r="B191" s="216"/>
      <c r="C191" s="250" t="s">
        <v>1660</v>
      </c>
      <c r="D191" s="193"/>
      <c r="E191" s="193"/>
      <c r="F191" s="214" t="s">
        <v>1568</v>
      </c>
      <c r="G191" s="193"/>
      <c r="H191" s="193" t="s">
        <v>1661</v>
      </c>
      <c r="I191" s="193" t="s">
        <v>1603</v>
      </c>
      <c r="J191" s="193"/>
      <c r="K191" s="237"/>
    </row>
    <row r="192" spans="2:11" customFormat="1" ht="15" customHeight="1">
      <c r="B192" s="216"/>
      <c r="C192" s="250" t="s">
        <v>1662</v>
      </c>
      <c r="D192" s="193"/>
      <c r="E192" s="193"/>
      <c r="F192" s="214" t="s">
        <v>1568</v>
      </c>
      <c r="G192" s="193"/>
      <c r="H192" s="193" t="s">
        <v>1663</v>
      </c>
      <c r="I192" s="193" t="s">
        <v>1603</v>
      </c>
      <c r="J192" s="193"/>
      <c r="K192" s="237"/>
    </row>
    <row r="193" spans="2:11" customFormat="1" ht="15" customHeight="1">
      <c r="B193" s="216"/>
      <c r="C193" s="250" t="s">
        <v>1664</v>
      </c>
      <c r="D193" s="193"/>
      <c r="E193" s="193"/>
      <c r="F193" s="214" t="s">
        <v>1574</v>
      </c>
      <c r="G193" s="193"/>
      <c r="H193" s="193" t="s">
        <v>1665</v>
      </c>
      <c r="I193" s="193" t="s">
        <v>1603</v>
      </c>
      <c r="J193" s="193"/>
      <c r="K193" s="237"/>
    </row>
    <row r="194" spans="2:11" customFormat="1" ht="15" customHeight="1">
      <c r="B194" s="243"/>
      <c r="C194" s="252"/>
      <c r="D194" s="223"/>
      <c r="E194" s="223"/>
      <c r="F194" s="223"/>
      <c r="G194" s="223"/>
      <c r="H194" s="223"/>
      <c r="I194" s="223"/>
      <c r="J194" s="223"/>
      <c r="K194" s="244"/>
    </row>
    <row r="195" spans="2:11" customFormat="1" ht="18.75" customHeight="1">
      <c r="B195" s="225"/>
      <c r="C195" s="235"/>
      <c r="D195" s="235"/>
      <c r="E195" s="235"/>
      <c r="F195" s="245"/>
      <c r="G195" s="235"/>
      <c r="H195" s="235"/>
      <c r="I195" s="235"/>
      <c r="J195" s="235"/>
      <c r="K195" s="225"/>
    </row>
    <row r="196" spans="2:11" customFormat="1" ht="18.75" customHeight="1">
      <c r="B196" s="225"/>
      <c r="C196" s="235"/>
      <c r="D196" s="235"/>
      <c r="E196" s="235"/>
      <c r="F196" s="245"/>
      <c r="G196" s="235"/>
      <c r="H196" s="235"/>
      <c r="I196" s="235"/>
      <c r="J196" s="235"/>
      <c r="K196" s="225"/>
    </row>
    <row r="197" spans="2:11" customFormat="1" ht="18.75" customHeight="1">
      <c r="B197" s="200"/>
      <c r="C197" s="200"/>
      <c r="D197" s="200"/>
      <c r="E197" s="200"/>
      <c r="F197" s="200"/>
      <c r="G197" s="200"/>
      <c r="H197" s="200"/>
      <c r="I197" s="200"/>
      <c r="J197" s="200"/>
      <c r="K197" s="200"/>
    </row>
    <row r="198" spans="2:11" customFormat="1" ht="12">
      <c r="B198" s="182"/>
      <c r="C198" s="183"/>
      <c r="D198" s="183"/>
      <c r="E198" s="183"/>
      <c r="F198" s="183"/>
      <c r="G198" s="183"/>
      <c r="H198" s="183"/>
      <c r="I198" s="183"/>
      <c r="J198" s="183"/>
      <c r="K198" s="184"/>
    </row>
    <row r="199" spans="2:11" customFormat="1" ht="22.2">
      <c r="B199" s="185"/>
      <c r="C199" s="302" t="s">
        <v>1666</v>
      </c>
      <c r="D199" s="302"/>
      <c r="E199" s="302"/>
      <c r="F199" s="302"/>
      <c r="G199" s="302"/>
      <c r="H199" s="302"/>
      <c r="I199" s="302"/>
      <c r="J199" s="302"/>
      <c r="K199" s="186"/>
    </row>
    <row r="200" spans="2:11" customFormat="1" ht="25.5" customHeight="1">
      <c r="B200" s="185"/>
      <c r="C200" s="253" t="s">
        <v>1667</v>
      </c>
      <c r="D200" s="253"/>
      <c r="E200" s="253"/>
      <c r="F200" s="253" t="s">
        <v>1668</v>
      </c>
      <c r="G200" s="254"/>
      <c r="H200" s="303" t="s">
        <v>1669</v>
      </c>
      <c r="I200" s="303"/>
      <c r="J200" s="303"/>
      <c r="K200" s="186"/>
    </row>
    <row r="201" spans="2:11" customFormat="1" ht="5.25" customHeight="1">
      <c r="B201" s="216"/>
      <c r="C201" s="211"/>
      <c r="D201" s="211"/>
      <c r="E201" s="211"/>
      <c r="F201" s="211"/>
      <c r="G201" s="235"/>
      <c r="H201" s="211"/>
      <c r="I201" s="211"/>
      <c r="J201" s="211"/>
      <c r="K201" s="237"/>
    </row>
    <row r="202" spans="2:11" customFormat="1" ht="15" customHeight="1">
      <c r="B202" s="216"/>
      <c r="C202" s="193" t="s">
        <v>1659</v>
      </c>
      <c r="D202" s="193"/>
      <c r="E202" s="193"/>
      <c r="F202" s="214" t="s">
        <v>44</v>
      </c>
      <c r="G202" s="193"/>
      <c r="H202" s="304" t="s">
        <v>1670</v>
      </c>
      <c r="I202" s="304"/>
      <c r="J202" s="304"/>
      <c r="K202" s="237"/>
    </row>
    <row r="203" spans="2:11" customFormat="1" ht="15" customHeight="1">
      <c r="B203" s="216"/>
      <c r="C203" s="193"/>
      <c r="D203" s="193"/>
      <c r="E203" s="193"/>
      <c r="F203" s="214" t="s">
        <v>45</v>
      </c>
      <c r="G203" s="193"/>
      <c r="H203" s="304" t="s">
        <v>1671</v>
      </c>
      <c r="I203" s="304"/>
      <c r="J203" s="304"/>
      <c r="K203" s="237"/>
    </row>
    <row r="204" spans="2:11" customFormat="1" ht="15" customHeight="1">
      <c r="B204" s="216"/>
      <c r="C204" s="193"/>
      <c r="D204" s="193"/>
      <c r="E204" s="193"/>
      <c r="F204" s="214" t="s">
        <v>48</v>
      </c>
      <c r="G204" s="193"/>
      <c r="H204" s="304" t="s">
        <v>1672</v>
      </c>
      <c r="I204" s="304"/>
      <c r="J204" s="304"/>
      <c r="K204" s="237"/>
    </row>
    <row r="205" spans="2:11" customFormat="1" ht="15" customHeight="1">
      <c r="B205" s="216"/>
      <c r="C205" s="193"/>
      <c r="D205" s="193"/>
      <c r="E205" s="193"/>
      <c r="F205" s="214" t="s">
        <v>46</v>
      </c>
      <c r="G205" s="193"/>
      <c r="H205" s="304" t="s">
        <v>1673</v>
      </c>
      <c r="I205" s="304"/>
      <c r="J205" s="304"/>
      <c r="K205" s="237"/>
    </row>
    <row r="206" spans="2:11" customFormat="1" ht="15" customHeight="1">
      <c r="B206" s="216"/>
      <c r="C206" s="193"/>
      <c r="D206" s="193"/>
      <c r="E206" s="193"/>
      <c r="F206" s="214" t="s">
        <v>47</v>
      </c>
      <c r="G206" s="193"/>
      <c r="H206" s="304" t="s">
        <v>1674</v>
      </c>
      <c r="I206" s="304"/>
      <c r="J206" s="304"/>
      <c r="K206" s="237"/>
    </row>
    <row r="207" spans="2:11" customFormat="1" ht="15" customHeight="1">
      <c r="B207" s="216"/>
      <c r="C207" s="193"/>
      <c r="D207" s="193"/>
      <c r="E207" s="193"/>
      <c r="F207" s="214"/>
      <c r="G207" s="193"/>
      <c r="H207" s="193"/>
      <c r="I207" s="193"/>
      <c r="J207" s="193"/>
      <c r="K207" s="237"/>
    </row>
    <row r="208" spans="2:11" customFormat="1" ht="15" customHeight="1">
      <c r="B208" s="216"/>
      <c r="C208" s="193" t="s">
        <v>1615</v>
      </c>
      <c r="D208" s="193"/>
      <c r="E208" s="193"/>
      <c r="F208" s="214" t="s">
        <v>80</v>
      </c>
      <c r="G208" s="193"/>
      <c r="H208" s="304" t="s">
        <v>1675</v>
      </c>
      <c r="I208" s="304"/>
      <c r="J208" s="304"/>
      <c r="K208" s="237"/>
    </row>
    <row r="209" spans="2:11" customFormat="1" ht="15" customHeight="1">
      <c r="B209" s="216"/>
      <c r="C209" s="193"/>
      <c r="D209" s="193"/>
      <c r="E209" s="193"/>
      <c r="F209" s="214" t="s">
        <v>1510</v>
      </c>
      <c r="G209" s="193"/>
      <c r="H209" s="304" t="s">
        <v>1511</v>
      </c>
      <c r="I209" s="304"/>
      <c r="J209" s="304"/>
      <c r="K209" s="237"/>
    </row>
    <row r="210" spans="2:11" customFormat="1" ht="15" customHeight="1">
      <c r="B210" s="216"/>
      <c r="C210" s="193"/>
      <c r="D210" s="193"/>
      <c r="E210" s="193"/>
      <c r="F210" s="214" t="s">
        <v>1508</v>
      </c>
      <c r="G210" s="193"/>
      <c r="H210" s="304" t="s">
        <v>1676</v>
      </c>
      <c r="I210" s="304"/>
      <c r="J210" s="304"/>
      <c r="K210" s="237"/>
    </row>
    <row r="211" spans="2:11" customFormat="1" ht="15" customHeight="1">
      <c r="B211" s="255"/>
      <c r="C211" s="193"/>
      <c r="D211" s="193"/>
      <c r="E211" s="193"/>
      <c r="F211" s="214" t="s">
        <v>1512</v>
      </c>
      <c r="G211" s="250"/>
      <c r="H211" s="305" t="s">
        <v>1513</v>
      </c>
      <c r="I211" s="305"/>
      <c r="J211" s="305"/>
      <c r="K211" s="256"/>
    </row>
    <row r="212" spans="2:11" customFormat="1" ht="15" customHeight="1">
      <c r="B212" s="255"/>
      <c r="C212" s="193"/>
      <c r="D212" s="193"/>
      <c r="E212" s="193"/>
      <c r="F212" s="214" t="s">
        <v>1514</v>
      </c>
      <c r="G212" s="250"/>
      <c r="H212" s="305" t="s">
        <v>1677</v>
      </c>
      <c r="I212" s="305"/>
      <c r="J212" s="305"/>
      <c r="K212" s="256"/>
    </row>
    <row r="213" spans="2:11" customFormat="1" ht="15" customHeight="1">
      <c r="B213" s="255"/>
      <c r="C213" s="193"/>
      <c r="D213" s="193"/>
      <c r="E213" s="193"/>
      <c r="F213" s="214"/>
      <c r="G213" s="250"/>
      <c r="H213" s="241"/>
      <c r="I213" s="241"/>
      <c r="J213" s="241"/>
      <c r="K213" s="256"/>
    </row>
    <row r="214" spans="2:11" customFormat="1" ht="15" customHeight="1">
      <c r="B214" s="255"/>
      <c r="C214" s="193" t="s">
        <v>1639</v>
      </c>
      <c r="D214" s="193"/>
      <c r="E214" s="193"/>
      <c r="F214" s="214">
        <v>1</v>
      </c>
      <c r="G214" s="250"/>
      <c r="H214" s="305" t="s">
        <v>1678</v>
      </c>
      <c r="I214" s="305"/>
      <c r="J214" s="305"/>
      <c r="K214" s="256"/>
    </row>
    <row r="215" spans="2:11" customFormat="1" ht="15" customHeight="1">
      <c r="B215" s="255"/>
      <c r="C215" s="193"/>
      <c r="D215" s="193"/>
      <c r="E215" s="193"/>
      <c r="F215" s="214">
        <v>2</v>
      </c>
      <c r="G215" s="250"/>
      <c r="H215" s="305" t="s">
        <v>1679</v>
      </c>
      <c r="I215" s="305"/>
      <c r="J215" s="305"/>
      <c r="K215" s="256"/>
    </row>
    <row r="216" spans="2:11" customFormat="1" ht="15" customHeight="1">
      <c r="B216" s="255"/>
      <c r="C216" s="193"/>
      <c r="D216" s="193"/>
      <c r="E216" s="193"/>
      <c r="F216" s="214">
        <v>3</v>
      </c>
      <c r="G216" s="250"/>
      <c r="H216" s="305" t="s">
        <v>1680</v>
      </c>
      <c r="I216" s="305"/>
      <c r="J216" s="305"/>
      <c r="K216" s="256"/>
    </row>
    <row r="217" spans="2:11" customFormat="1" ht="15" customHeight="1">
      <c r="B217" s="255"/>
      <c r="C217" s="193"/>
      <c r="D217" s="193"/>
      <c r="E217" s="193"/>
      <c r="F217" s="214">
        <v>4</v>
      </c>
      <c r="G217" s="250"/>
      <c r="H217" s="305" t="s">
        <v>1681</v>
      </c>
      <c r="I217" s="305"/>
      <c r="J217" s="305"/>
      <c r="K217" s="256"/>
    </row>
    <row r="218" spans="2:11" customFormat="1" ht="12.75" customHeight="1">
      <c r="B218" s="257"/>
      <c r="C218" s="258"/>
      <c r="D218" s="258"/>
      <c r="E218" s="258"/>
      <c r="F218" s="258"/>
      <c r="G218" s="258"/>
      <c r="H218" s="258"/>
      <c r="I218" s="258"/>
      <c r="J218" s="258"/>
      <c r="K218" s="25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1 - Zateplení BD</vt:lpstr>
      <vt:lpstr>2 - Ústřední vytápění</vt:lpstr>
      <vt:lpstr>Pokyny pro vyplnění</vt:lpstr>
      <vt:lpstr>'1 - Zateplení BD'!Názvy_tisku</vt:lpstr>
      <vt:lpstr>'2 - Ústřední vytápění'!Názvy_tisku</vt:lpstr>
      <vt:lpstr>'Rekapitulace stavby'!Názvy_tisku</vt:lpstr>
      <vt:lpstr>'1 - Zateplení BD'!Oblast_tisku</vt:lpstr>
      <vt:lpstr>'2 - Ústřední vytápění'!Oblast_tisku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Josef Alexander Matera</cp:lastModifiedBy>
  <dcterms:created xsi:type="dcterms:W3CDTF">2022-11-27T17:32:09Z</dcterms:created>
  <dcterms:modified xsi:type="dcterms:W3CDTF">2022-12-21T11:57:25Z</dcterms:modified>
</cp:coreProperties>
</file>